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4"/>
  </bookViews>
  <sheets>
    <sheet name="титул" sheetId="1" r:id="rId1"/>
    <sheet name="роспись" sheetId="2" r:id="rId2"/>
    <sheet name="субвенции основные" sheetId="3" r:id="rId3"/>
    <sheet name="субвенции АУП" sheetId="4" r:id="rId4"/>
    <sheet name="местный" sheetId="5" r:id="rId5"/>
  </sheets>
  <definedNames/>
  <calcPr fullCalcOnLoad="1"/>
</workbook>
</file>

<file path=xl/sharedStrings.xml><?xml version="1.0" encoding="utf-8"?>
<sst xmlns="http://schemas.openxmlformats.org/spreadsheetml/2006/main" count="603" uniqueCount="251">
  <si>
    <t>сумма</t>
  </si>
  <si>
    <t>Наименование</t>
  </si>
  <si>
    <t>кол-во</t>
  </si>
  <si>
    <t>цена</t>
  </si>
  <si>
    <t>срок приобретения</t>
  </si>
  <si>
    <t xml:space="preserve">Строительные материалы для ремонта здания: </t>
  </si>
  <si>
    <t>един. Измерения</t>
  </si>
  <si>
    <t>человек</t>
  </si>
  <si>
    <t>раз</t>
  </si>
  <si>
    <t>штук</t>
  </si>
  <si>
    <t>пачка</t>
  </si>
  <si>
    <t>метр</t>
  </si>
  <si>
    <t>Канцелярские товары</t>
  </si>
  <si>
    <t xml:space="preserve"> раз</t>
  </si>
  <si>
    <t>Тех  обслуживание пожарной сигнализации</t>
  </si>
  <si>
    <t>месяц</t>
  </si>
  <si>
    <t>Хозяйственные товары</t>
  </si>
  <si>
    <t>литр</t>
  </si>
  <si>
    <t>Витамин "С" пищевой</t>
  </si>
  <si>
    <t>Вневедомственная охрана</t>
  </si>
  <si>
    <t>1,2,3,4</t>
  </si>
  <si>
    <t>1,3</t>
  </si>
  <si>
    <t>Всего по смете:</t>
  </si>
  <si>
    <t>год</t>
  </si>
  <si>
    <t>Посуда, кухонная утварь</t>
  </si>
  <si>
    <t>Использование глобальной сети Интернет</t>
  </si>
  <si>
    <t>Мешки для мусора 30 литр</t>
  </si>
  <si>
    <t>итого</t>
  </si>
  <si>
    <t xml:space="preserve">Услуги связи </t>
  </si>
  <si>
    <t>код</t>
  </si>
  <si>
    <t xml:space="preserve">Прочие работы, услуги  </t>
  </si>
  <si>
    <t>Увеличение стоимости других материальных запасов</t>
  </si>
  <si>
    <t xml:space="preserve">Игрушки, игры </t>
  </si>
  <si>
    <t>местный бюджет</t>
  </si>
  <si>
    <t>3 кв</t>
  </si>
  <si>
    <t>Зеленка</t>
  </si>
  <si>
    <t xml:space="preserve">Бумага </t>
  </si>
  <si>
    <t>Тетрадь А4</t>
  </si>
  <si>
    <t>Вывоз твердых отходов</t>
  </si>
  <si>
    <t>Отбеливатель</t>
  </si>
  <si>
    <t>Перчатки резиновые хозяйственные</t>
  </si>
  <si>
    <t>Салфетки бумажные</t>
  </si>
  <si>
    <t>Туалетная бумага</t>
  </si>
  <si>
    <t>Чистящее средство "Пемолюкс"</t>
  </si>
  <si>
    <t>м3</t>
  </si>
  <si>
    <t>Бинты</t>
  </si>
  <si>
    <t>Марля</t>
  </si>
  <si>
    <t>Мыло туалетное 100 гр.</t>
  </si>
  <si>
    <t>медткаменты</t>
  </si>
  <si>
    <t>Увеличение стоимости прочих основных средств</t>
  </si>
  <si>
    <t>Оплата за участие в семинарах, курсах повышения квалификации</t>
  </si>
  <si>
    <t>Набор мягкой игровлй мебели</t>
  </si>
  <si>
    <t>Бумага писчая</t>
  </si>
  <si>
    <t>Бумага цветная</t>
  </si>
  <si>
    <t>Пластелин</t>
  </si>
  <si>
    <t>Гуаш</t>
  </si>
  <si>
    <t>Краски акварельные</t>
  </si>
  <si>
    <t>Цветной картон</t>
  </si>
  <si>
    <t>краевой бюджет АУП</t>
  </si>
  <si>
    <t>Дератизация, дезинфекция</t>
  </si>
  <si>
    <t>Бумага цветная офисная</t>
  </si>
  <si>
    <t>Краски пальчиковые</t>
  </si>
  <si>
    <t>Аскорбиновая кислота №200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</si>
  <si>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</si>
  <si>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</si>
  <si>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</si>
  <si>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</si>
  <si>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</si>
  <si>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</si>
  <si>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А.В.Мазницина</t>
  </si>
  <si>
    <t xml:space="preserve">           (подпись)                                                 (расшифровка подписи)</t>
  </si>
  <si>
    <t>"11" января 2016 г.</t>
  </si>
  <si>
    <t>КОДЫ</t>
  </si>
  <si>
    <t>БЮДЖЕТНАЯ СМЕТА НА 2016 ГОД</t>
  </si>
  <si>
    <t>Форма по ОКУД</t>
  </si>
  <si>
    <t>0501012</t>
  </si>
  <si>
    <t>от "11" января 2016 г.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</si>
  <si>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</si>
  <si>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</si>
  <si>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</si>
  <si>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</si>
  <si>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</si>
  <si>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</si>
  <si>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</si>
  <si>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</si>
  <si>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</si>
  <si>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</si>
  <si>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</si>
  <si>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</si>
  <si>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</si>
  <si>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</si>
  <si>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</si>
  <si>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</si>
  <si>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</si>
  <si>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</si>
  <si>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</si>
  <si>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</si>
  <si>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</si>
  <si>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</si>
  <si>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</si>
  <si>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</si>
  <si>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</si>
  <si>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</si>
  <si>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</si>
  <si>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</si>
  <si>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</si>
  <si>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</si>
  <si>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Дошкольное образование</t>
  </si>
  <si>
    <t>0701</t>
  </si>
  <si>
    <t>Обеспечение деятельности (оказание услуг) учреждений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</si>
  <si>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</si>
  <si>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</si>
  <si>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</si>
  <si>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</si>
  <si>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</si>
  <si>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</si>
  <si>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</si>
  <si>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Услуги связи</t>
  </si>
  <si>
    <t>244</t>
  </si>
  <si>
    <t>221000</t>
  </si>
  <si>
    <t>Работы, услуги по содержанию имущества</t>
  </si>
  <si>
    <t>225000</t>
  </si>
  <si>
    <t>Прочие работы, услуги</t>
  </si>
  <si>
    <t>226000</t>
  </si>
  <si>
    <t>Увеличение стоимости материальных запасов</t>
  </si>
  <si>
    <t>340000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</si>
  <si>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</si>
  <si>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</si>
  <si>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дошкольного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</si>
  <si>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</si>
  <si>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Прочие выплаты</t>
  </si>
  <si>
    <t>Оплата жилищно-коммунальных услуг за исключением электроэнергии,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</si>
  <si>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</si>
  <si>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</si>
  <si>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Продукты питания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</si>
  <si>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</si>
  <si>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Оплата за электроэнергию в учреждениях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</si>
  <si>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</si>
  <si>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223000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</si>
  <si>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</si>
  <si>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</si>
  <si>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</si>
  <si>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</si>
  <si>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112</t>
  </si>
  <si>
    <t>212000</t>
  </si>
  <si>
    <t>310000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</si>
  <si>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</si>
  <si>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0110075880</t>
  </si>
  <si>
    <t>Социальное обеспечение населения</t>
  </si>
  <si>
    <t>1003</t>
  </si>
  <si>
    <t>Выполнение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</si>
  <si>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0110075540</t>
  </si>
  <si>
    <t>Итого по коду БК (по коду раздела)</t>
  </si>
  <si>
    <t>Руководитель</t>
  </si>
  <si>
    <t>(уполномоченное лицо)</t>
  </si>
  <si>
    <t>заведующая</t>
  </si>
  <si>
    <t>М.П.</t>
  </si>
  <si>
    <t>(должность)</t>
  </si>
  <si>
    <t>(подпись)</t>
  </si>
  <si>
    <t>(расшифровка подписи)</t>
  </si>
  <si>
    <t>Главный бухгалтер</t>
  </si>
  <si>
    <t>И.П. Михалева</t>
  </si>
  <si>
    <t>Исполнитель</t>
  </si>
  <si>
    <t>экономист</t>
  </si>
  <si>
    <t>Е.С. Архипова</t>
  </si>
  <si>
    <t>" 11 " января  2016 г.</t>
  </si>
  <si>
    <t xml:space="preserve">МКДОУ детский сад № 4 "Скворушка" с.Богучаны </t>
  </si>
  <si>
    <t>04609410</t>
  </si>
  <si>
    <t>Муниципальное казенное дошкольное образовательное учреждение детский № 4 "Скворушка" с.Богучаны</t>
  </si>
  <si>
    <t>О.В. Брюханова</t>
  </si>
  <si>
    <t>краевой бюджет (основной)</t>
  </si>
  <si>
    <t>Работы услуги и услуги по содержанию  имущества</t>
  </si>
  <si>
    <t>Медицинский осмотр</t>
  </si>
  <si>
    <t>Кукла в ассортименте</t>
  </si>
  <si>
    <t>Развивающие игры в ассортименте</t>
  </si>
  <si>
    <t xml:space="preserve">ИТОГО </t>
  </si>
  <si>
    <t>Заведующая МКДОУ д.с № 4 "Скворушка" с.Богучаны _______________________ / О.В. Брюханова /</t>
  </si>
  <si>
    <t>всего</t>
  </si>
  <si>
    <t>Фломастеры</t>
  </si>
  <si>
    <t>Карандаши</t>
  </si>
  <si>
    <t xml:space="preserve">Ручка шариковая </t>
  </si>
  <si>
    <t>Скотч</t>
  </si>
  <si>
    <t>Специальная одежда</t>
  </si>
  <si>
    <t>Специальная одежда для работников</t>
  </si>
  <si>
    <t>Оплата стоимости проезда в отпуск в соответствии с законодательсвом работникам сада</t>
  </si>
  <si>
    <t>Санминимум</t>
  </si>
  <si>
    <t>Лампочка</t>
  </si>
  <si>
    <t>Лампа л\б</t>
  </si>
  <si>
    <t>Краска разная в ассортименте</t>
  </si>
  <si>
    <t>Прочие расходы</t>
  </si>
  <si>
    <t>" 11 " января 2017 год</t>
  </si>
  <si>
    <t>Оплата услуг телефонной связи</t>
  </si>
  <si>
    <t>Транспортные услуги</t>
  </si>
  <si>
    <t>медикаменты</t>
  </si>
  <si>
    <t>Бумага для принтера</t>
  </si>
  <si>
    <t>Промывка отопительной системы</t>
  </si>
  <si>
    <t>Обслуживание дублирующего сигнала</t>
  </si>
  <si>
    <t>Специальная оценка условий труда</t>
  </si>
  <si>
    <t>Лмпа светодиодная</t>
  </si>
  <si>
    <t>Средство для мытья полов, стен</t>
  </si>
  <si>
    <t>Средство для мытья посуды</t>
  </si>
  <si>
    <t>Средство для мытья стекол</t>
  </si>
  <si>
    <t>Средство для чистки плит, духовок</t>
  </si>
  <si>
    <t>Моющее средство для унитазов</t>
  </si>
  <si>
    <t>Ведро пластиковое</t>
  </si>
  <si>
    <t>Лопата снегоуборочная</t>
  </si>
  <si>
    <t>Чашка чайная</t>
  </si>
  <si>
    <t>Тарелка глубокая</t>
  </si>
  <si>
    <t>Расходы при служебных командировках, курсах</t>
  </si>
  <si>
    <t>Возмещение расходов при прохождении медицинского осмотра</t>
  </si>
  <si>
    <t>чел</t>
  </si>
  <si>
    <t>Клей карандаш</t>
  </si>
  <si>
    <t>Пленка для ламинирования А4</t>
  </si>
  <si>
    <t>Мультифора А4 уп. 100 шт</t>
  </si>
  <si>
    <t>Методические пособия</t>
  </si>
  <si>
    <t>Оплата стоимости проезда в отпуск работникам сада</t>
  </si>
  <si>
    <t>Приобретение, кубков, медалий, ценных подарков</t>
  </si>
  <si>
    <t>договор</t>
  </si>
  <si>
    <t>Спортивный комплекс</t>
  </si>
  <si>
    <t>Конструктор напольный деревянный</t>
  </si>
  <si>
    <t>Игровой набор Дары Фребеля</t>
  </si>
  <si>
    <t>Приобретение материалов, инвентаря для организации образовательного процесса</t>
  </si>
  <si>
    <t>Финансово - экономическое обоснование на содержание МКДОУ д/с №4 "Скворушка" с. Богучаны на 2018 г.</t>
  </si>
  <si>
    <t>Замена счетчика расхода холодной воды</t>
  </si>
  <si>
    <t xml:space="preserve">Сковорода </t>
  </si>
  <si>
    <t>Ведро пищевое из нерж.стали</t>
  </si>
  <si>
    <t>Миска из нерж. стали</t>
  </si>
  <si>
    <t>Спец. одежда</t>
  </si>
  <si>
    <t>Наволочка</t>
  </si>
  <si>
    <t>Простыня</t>
  </si>
  <si>
    <t>Полотенце махровое</t>
  </si>
  <si>
    <t>Принтер (МФУ)</t>
  </si>
  <si>
    <t xml:space="preserve">Шкаф - стеллаж </t>
  </si>
  <si>
    <t>Ремонт и обслуживание оргтехники</t>
  </si>
  <si>
    <t>Заправка и восстановление  картриджа</t>
  </si>
  <si>
    <t>Приобретение бланков, книг учета</t>
  </si>
  <si>
    <t>Мягкий инвентарь</t>
  </si>
  <si>
    <t>Мыло жидкое  ост 108</t>
  </si>
  <si>
    <t xml:space="preserve"> </t>
  </si>
  <si>
    <t>Оплата за участие в семинарах, курсах -6965</t>
  </si>
  <si>
    <t>Машинки в ассортименте  забрала 8006.00</t>
  </si>
  <si>
    <t>Монитор 7150</t>
  </si>
  <si>
    <t>Медицинский осмотр 19926</t>
  </si>
  <si>
    <t>Медицинский осмотр 21780</t>
  </si>
  <si>
    <t>Оплата стоимости проезда работникам детского сада в соответствии 28000. 1433, 34748</t>
  </si>
  <si>
    <t>5819 остаток</t>
  </si>
  <si>
    <t>витамины Ревит № 100  7380</t>
  </si>
  <si>
    <t>Расходы на проживание по командировкам, курсам -2374 1449</t>
  </si>
  <si>
    <r>
      <t>Лейкопластер</t>
    </r>
    <r>
      <rPr>
        <sz val="10"/>
        <color indexed="10"/>
        <rFont val="Times New Roman"/>
        <family val="1"/>
      </rPr>
      <t xml:space="preserve"> 330</t>
    </r>
  </si>
  <si>
    <t>Метла  - 63руб 23.66</t>
  </si>
  <si>
    <t>Стиральный порошок -1000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</si>
</sst>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;&quot;-&quot;;@"/>
    <numFmt numFmtId="173" formatCode="#,##0.000;\-#,##0.000;&quot;-&quot;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0.0"/>
    <numFmt numFmtId="180" formatCode="0.000"/>
    <numFmt numFmtId="181" formatCode="[$-FC19]d\ mmmm\ yyyy\ &quot;г.&quot;"/>
    <numFmt numFmtId="182" formatCode="#,##0_р_."/>
    <numFmt numFmtId="183" formatCode="#,##0.00;\-#,##0.00;&quot;-&quot;;@"/>
    <numFmt numFmtId="184" formatCode="?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i/>
      <u val="single"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1" fontId="1" fillId="0" borderId="10" xfId="62" applyFont="1" applyFill="1" applyBorder="1" applyAlignment="1">
      <alignment wrapText="1"/>
    </xf>
    <xf numFmtId="171" fontId="6" fillId="0" borderId="10" xfId="62" applyFont="1" applyFill="1" applyBorder="1" applyAlignment="1">
      <alignment/>
    </xf>
    <xf numFmtId="171" fontId="1" fillId="0" borderId="10" xfId="62" applyFont="1" applyFill="1" applyBorder="1" applyAlignment="1">
      <alignment/>
    </xf>
    <xf numFmtId="171" fontId="6" fillId="0" borderId="0" xfId="62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1" fontId="3" fillId="33" borderId="10" xfId="62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3" fillId="0" borderId="10" xfId="62" applyFont="1" applyBorder="1" applyAlignment="1">
      <alignment horizontal="center"/>
    </xf>
    <xf numFmtId="49" fontId="3" fillId="0" borderId="10" xfId="54" applyNumberFormat="1" applyFont="1" applyBorder="1" applyAlignment="1">
      <alignment horizontal="left" vertical="center" wrapText="1"/>
      <protection/>
    </xf>
    <xf numFmtId="171" fontId="1" fillId="34" borderId="10" xfId="62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71" fontId="3" fillId="0" borderId="10" xfId="62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1" fontId="3" fillId="34" borderId="10" xfId="62" applyFont="1" applyFill="1" applyBorder="1" applyAlignment="1">
      <alignment horizontal="center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71" fontId="1" fillId="0" borderId="10" xfId="62" applyFont="1" applyBorder="1" applyAlignment="1">
      <alignment/>
    </xf>
    <xf numFmtId="171" fontId="1" fillId="0" borderId="10" xfId="62" applyFont="1" applyBorder="1" applyAlignment="1">
      <alignment horizontal="center"/>
    </xf>
    <xf numFmtId="184" fontId="3" fillId="34" borderId="10" xfId="54" applyNumberFormat="1" applyFont="1" applyFill="1" applyBorder="1" applyAlignment="1">
      <alignment horizontal="left" vertical="center" wrapText="1"/>
      <protection/>
    </xf>
    <xf numFmtId="49" fontId="3" fillId="34" borderId="10" xfId="53" applyNumberFormat="1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/>
    </xf>
    <xf numFmtId="171" fontId="3" fillId="34" borderId="10" xfId="62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34" borderId="10" xfId="53" applyNumberFormat="1" applyFont="1" applyFill="1" applyBorder="1" applyAlignment="1">
      <alignment horizontal="left" vertical="center" wrapText="1"/>
      <protection/>
    </xf>
    <xf numFmtId="49" fontId="3" fillId="34" borderId="10" xfId="53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1" fontId="3" fillId="35" borderId="10" xfId="62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3" fillId="35" borderId="10" xfId="53" applyNumberFormat="1" applyFont="1" applyFill="1" applyBorder="1" applyAlignment="1">
      <alignment horizont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6" xfId="53" applyNumberFormat="1" applyFont="1" applyBorder="1" applyAlignment="1">
      <alignment horizontal="center" vertical="center" wrapText="1"/>
      <protection/>
    </xf>
    <xf numFmtId="49" fontId="3" fillId="0" borderId="17" xfId="53" applyNumberFormat="1" applyFont="1" applyBorder="1" applyAlignment="1">
      <alignment horizontal="center" vertical="center" wrapText="1"/>
      <protection/>
    </xf>
    <xf numFmtId="171" fontId="3" fillId="0" borderId="16" xfId="62" applyFont="1" applyBorder="1" applyAlignment="1">
      <alignment horizontal="center"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49" fontId="3" fillId="35" borderId="16" xfId="53" applyNumberFormat="1" applyFont="1" applyFill="1" applyBorder="1" applyAlignment="1">
      <alignment horizontal="center" wrapText="1"/>
      <protection/>
    </xf>
    <xf numFmtId="49" fontId="3" fillId="35" borderId="17" xfId="53" applyNumberFormat="1" applyFont="1" applyFill="1" applyBorder="1" applyAlignment="1">
      <alignment horizontal="center" vertical="center" wrapText="1"/>
      <protection/>
    </xf>
    <xf numFmtId="49" fontId="3" fillId="35" borderId="16" xfId="53" applyNumberFormat="1" applyFont="1" applyFill="1" applyBorder="1" applyAlignment="1">
      <alignment horizontal="center" vertical="center" wrapText="1"/>
      <protection/>
    </xf>
    <xf numFmtId="171" fontId="3" fillId="35" borderId="16" xfId="62" applyFont="1" applyFill="1" applyBorder="1" applyAlignment="1">
      <alignment horizontal="center"/>
    </xf>
    <xf numFmtId="49" fontId="1" fillId="0" borderId="16" xfId="53" applyNumberFormat="1" applyFont="1" applyBorder="1" applyAlignment="1">
      <alignment horizontal="center" vertical="center" wrapText="1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171" fontId="1" fillId="0" borderId="16" xfId="62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1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71" fontId="1" fillId="0" borderId="0" xfId="62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1" fontId="1" fillId="0" borderId="10" xfId="6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1" fontId="1" fillId="0" borderId="0" xfId="6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71" fontId="1" fillId="36" borderId="10" xfId="62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3" fillId="0" borderId="0" xfId="62" applyFont="1" applyFill="1" applyBorder="1" applyAlignment="1">
      <alignment/>
    </xf>
    <xf numFmtId="171" fontId="3" fillId="33" borderId="10" xfId="62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10" xfId="62" applyFont="1" applyFill="1" applyBorder="1" applyAlignment="1">
      <alignment horizontal="center" wrapText="1"/>
    </xf>
    <xf numFmtId="171" fontId="3" fillId="0" borderId="10" xfId="62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1" fontId="1" fillId="33" borderId="10" xfId="62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indent="5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3" fillId="0" borderId="0" xfId="0" applyNumberFormat="1" applyFont="1" applyBorder="1" applyAlignment="1">
      <alignment vertical="center"/>
    </xf>
    <xf numFmtId="171" fontId="1" fillId="0" borderId="0" xfId="62" applyFont="1" applyAlignment="1">
      <alignment horizontal="center"/>
    </xf>
    <xf numFmtId="171" fontId="1" fillId="0" borderId="0" xfId="62" applyFont="1" applyAlignment="1">
      <alignment/>
    </xf>
    <xf numFmtId="171" fontId="3" fillId="0" borderId="10" xfId="62" applyFont="1" applyFill="1" applyBorder="1" applyAlignment="1">
      <alignment/>
    </xf>
    <xf numFmtId="0" fontId="3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171" fontId="3" fillId="36" borderId="10" xfId="62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171" fontId="3" fillId="37" borderId="10" xfId="62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1" fontId="1" fillId="0" borderId="10" xfId="62" applyFont="1" applyFill="1" applyBorder="1" applyAlignment="1">
      <alignment horizontal="right" wrapText="1"/>
    </xf>
    <xf numFmtId="0" fontId="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1" fontId="3" fillId="34" borderId="10" xfId="62" applyFont="1" applyFill="1" applyBorder="1" applyAlignment="1">
      <alignment horizontal="right" wrapText="1"/>
    </xf>
    <xf numFmtId="172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171" fontId="3" fillId="34" borderId="10" xfId="62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19" xfId="0" applyNumberFormat="1" applyFont="1" applyFill="1" applyBorder="1" applyAlignment="1">
      <alignment horizontal="center" wrapText="1"/>
    </xf>
    <xf numFmtId="171" fontId="1" fillId="0" borderId="16" xfId="62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/>
    </xf>
    <xf numFmtId="171" fontId="1" fillId="34" borderId="10" xfId="62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171" fontId="1" fillId="0" borderId="10" xfId="62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71" fontId="7" fillId="34" borderId="10" xfId="62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70" fontId="1" fillId="0" borderId="10" xfId="43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171" fontId="1" fillId="0" borderId="22" xfId="62" applyFont="1" applyBorder="1" applyAlignment="1">
      <alignment horizontal="center"/>
    </xf>
    <xf numFmtId="171" fontId="1" fillId="0" borderId="10" xfId="62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171" fontId="1" fillId="38" borderId="10" xfId="62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71" fontId="56" fillId="0" borderId="10" xfId="62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171" fontId="57" fillId="0" borderId="10" xfId="62" applyFont="1" applyFill="1" applyBorder="1" applyAlignment="1">
      <alignment/>
    </xf>
    <xf numFmtId="0" fontId="56" fillId="0" borderId="10" xfId="0" applyFont="1" applyBorder="1" applyAlignment="1">
      <alignment wrapText="1"/>
    </xf>
    <xf numFmtId="0" fontId="57" fillId="0" borderId="10" xfId="0" applyFont="1" applyFill="1" applyBorder="1" applyAlignment="1">
      <alignment wrapText="1"/>
    </xf>
    <xf numFmtId="171" fontId="57" fillId="0" borderId="10" xfId="62" applyFont="1" applyFill="1" applyBorder="1" applyAlignment="1">
      <alignment wrapText="1"/>
    </xf>
    <xf numFmtId="0" fontId="57" fillId="0" borderId="1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171" fontId="58" fillId="0" borderId="10" xfId="62" applyFont="1" applyFill="1" applyBorder="1" applyAlignment="1">
      <alignment/>
    </xf>
    <xf numFmtId="171" fontId="58" fillId="36" borderId="10" xfId="62" applyFont="1" applyFill="1" applyBorder="1" applyAlignment="1">
      <alignment/>
    </xf>
    <xf numFmtId="171" fontId="56" fillId="0" borderId="10" xfId="62" applyFont="1" applyFill="1" applyBorder="1" applyAlignment="1">
      <alignment wrapText="1"/>
    </xf>
    <xf numFmtId="0" fontId="56" fillId="0" borderId="10" xfId="0" applyFont="1" applyFill="1" applyBorder="1" applyAlignment="1">
      <alignment horizontal="justify"/>
    </xf>
    <xf numFmtId="0" fontId="56" fillId="0" borderId="10" xfId="0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171" fontId="56" fillId="36" borderId="10" xfId="62" applyFont="1" applyFill="1" applyBorder="1" applyAlignment="1">
      <alignment/>
    </xf>
    <xf numFmtId="0" fontId="56" fillId="36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0" fontId="56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171" fontId="1" fillId="39" borderId="0" xfId="62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0" fontId="56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1" fillId="0" borderId="13" xfId="59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71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оспис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N24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4.375" style="22" customWidth="1"/>
    <col min="2" max="2" width="9.125" style="22" customWidth="1"/>
    <col min="3" max="3" width="14.875" style="22" customWidth="1"/>
    <col min="4" max="4" width="19.25390625" style="22" customWidth="1"/>
    <col min="5" max="5" width="9.25390625" style="22" customWidth="1"/>
    <col min="6" max="6" width="10.75390625" style="22" customWidth="1"/>
    <col min="7" max="7" width="10.25390625" style="22" customWidth="1"/>
    <col min="8" max="8" width="12.125" style="22" customWidth="1"/>
    <col min="9" max="9" width="10.375" style="22" customWidth="1"/>
    <col min="10" max="10" width="10.125" style="22" customWidth="1"/>
    <col min="11" max="11" width="10.625" style="22" customWidth="1"/>
    <col min="12" max="12" width="8.375" style="22" customWidth="1"/>
    <col min="13" max="13" width="9.125" style="22" customWidth="1"/>
    <col min="14" max="14" width="10.75390625" style="22" customWidth="1"/>
    <col min="15" max="16384" width="9.125" style="22" customWidth="1"/>
  </cols>
  <sheetData>
    <row r="1" spans="10:14" ht="55.5" customHeight="1">
      <c r="J1" s="227" t="s">
        <v>63</v>
      </c>
      <c r="K1" s="227"/>
      <c r="L1" s="227"/>
      <c r="M1" s="227"/>
      <c r="N1" s="227"/>
    </row>
    <row r="2" ht="18.75" customHeight="1"/>
    <row r="3" spans="2:14" ht="18" customHeight="1">
      <c r="B3" s="228"/>
      <c r="C3" s="228"/>
      <c r="D3" s="228"/>
      <c r="E3" s="228"/>
      <c r="F3" s="228"/>
      <c r="G3" s="228"/>
      <c r="H3" s="23"/>
      <c r="J3" s="229" t="s">
        <v>64</v>
      </c>
      <c r="K3" s="229"/>
      <c r="L3" s="229"/>
      <c r="M3" s="229"/>
      <c r="N3" s="229"/>
    </row>
    <row r="4" spans="2:14" ht="12" customHeight="1">
      <c r="B4" s="225"/>
      <c r="C4" s="225"/>
      <c r="D4" s="225"/>
      <c r="E4" s="225"/>
      <c r="F4" s="225"/>
      <c r="G4" s="225"/>
      <c r="H4" s="225"/>
      <c r="J4" s="230" t="s">
        <v>65</v>
      </c>
      <c r="K4" s="230"/>
      <c r="L4" s="230"/>
      <c r="M4" s="230"/>
      <c r="N4" s="230"/>
    </row>
    <row r="5" spans="2:14" ht="9.75" customHeight="1">
      <c r="B5" s="223"/>
      <c r="C5" s="223"/>
      <c r="D5" s="223"/>
      <c r="E5" s="223"/>
      <c r="F5" s="223"/>
      <c r="G5" s="223"/>
      <c r="H5" s="223"/>
      <c r="K5" s="25" t="s">
        <v>66</v>
      </c>
      <c r="L5" s="25"/>
      <c r="M5" s="25"/>
      <c r="N5" s="25"/>
    </row>
    <row r="6" spans="2:14" ht="15.75">
      <c r="B6" s="24"/>
      <c r="C6" s="24"/>
      <c r="D6" s="24"/>
      <c r="E6" s="24"/>
      <c r="F6" s="24"/>
      <c r="G6" s="24"/>
      <c r="H6" s="224" t="s">
        <v>67</v>
      </c>
      <c r="I6" s="224"/>
      <c r="J6" s="224"/>
      <c r="K6" s="224"/>
      <c r="L6" s="224"/>
      <c r="M6" s="224"/>
      <c r="N6" s="224"/>
    </row>
    <row r="7" spans="2:14" ht="9.75" customHeight="1">
      <c r="B7" s="223"/>
      <c r="C7" s="223"/>
      <c r="D7" s="223"/>
      <c r="E7" s="223"/>
      <c r="F7" s="223"/>
      <c r="G7" s="223"/>
      <c r="H7" s="223"/>
      <c r="K7" s="25" t="s">
        <v>68</v>
      </c>
      <c r="L7" s="25"/>
      <c r="M7" s="25"/>
      <c r="N7" s="25"/>
    </row>
    <row r="8" spans="2:14" ht="17.25" customHeight="1">
      <c r="B8" s="225"/>
      <c r="C8" s="225"/>
      <c r="D8" s="225"/>
      <c r="E8" s="225"/>
      <c r="F8" s="225"/>
      <c r="G8" s="225"/>
      <c r="H8" s="225"/>
      <c r="J8" s="26"/>
      <c r="K8" s="27"/>
      <c r="L8" s="226" t="s">
        <v>69</v>
      </c>
      <c r="M8" s="226"/>
      <c r="N8" s="226"/>
    </row>
    <row r="9" spans="2:14" ht="12" customHeight="1">
      <c r="B9" s="236"/>
      <c r="C9" s="236"/>
      <c r="D9" s="236"/>
      <c r="E9" s="236"/>
      <c r="F9" s="236"/>
      <c r="G9" s="236"/>
      <c r="H9" s="28"/>
      <c r="I9" s="29"/>
      <c r="J9" s="30" t="s">
        <v>70</v>
      </c>
      <c r="K9" s="30"/>
      <c r="L9" s="30"/>
      <c r="M9" s="30"/>
      <c r="N9" s="30"/>
    </row>
    <row r="10" spans="2:14" ht="15.75">
      <c r="B10" s="225"/>
      <c r="C10" s="225"/>
      <c r="D10" s="225"/>
      <c r="E10" s="225"/>
      <c r="F10" s="225"/>
      <c r="G10" s="225"/>
      <c r="H10" s="225"/>
      <c r="J10" s="31" t="s">
        <v>71</v>
      </c>
      <c r="K10" s="31"/>
      <c r="L10" s="31"/>
      <c r="M10" s="31"/>
      <c r="N10" s="32"/>
    </row>
    <row r="11" ht="11.25" customHeight="1"/>
    <row r="12" spans="2:14" ht="13.5" customHeight="1" thickBot="1">
      <c r="B12" s="33"/>
      <c r="C12" s="33"/>
      <c r="D12" s="33"/>
      <c r="E12" s="33"/>
      <c r="F12" s="33"/>
      <c r="G12" s="33"/>
      <c r="H12" s="33"/>
      <c r="I12" s="33"/>
      <c r="J12" s="34"/>
      <c r="K12" s="34"/>
      <c r="L12" s="35"/>
      <c r="M12" s="237" t="s">
        <v>72</v>
      </c>
      <c r="N12" s="238"/>
    </row>
    <row r="13" spans="2:14" ht="15.75" customHeight="1">
      <c r="B13" s="239" t="s">
        <v>73</v>
      </c>
      <c r="C13" s="239"/>
      <c r="D13" s="239"/>
      <c r="E13" s="239"/>
      <c r="F13" s="239"/>
      <c r="G13" s="239"/>
      <c r="H13" s="239"/>
      <c r="I13" s="239"/>
      <c r="J13" s="239"/>
      <c r="K13" s="233" t="s">
        <v>74</v>
      </c>
      <c r="L13" s="234"/>
      <c r="M13" s="240" t="s">
        <v>75</v>
      </c>
      <c r="N13" s="241"/>
    </row>
    <row r="14" spans="2:14" ht="12.75" customHeight="1">
      <c r="B14" s="244" t="s">
        <v>76</v>
      </c>
      <c r="C14" s="244"/>
      <c r="D14" s="244"/>
      <c r="E14" s="244"/>
      <c r="F14" s="244"/>
      <c r="G14" s="244"/>
      <c r="H14" s="244"/>
      <c r="I14" s="244"/>
      <c r="J14" s="244"/>
      <c r="K14" s="233" t="s">
        <v>77</v>
      </c>
      <c r="L14" s="234"/>
      <c r="M14" s="231">
        <v>42380</v>
      </c>
      <c r="N14" s="232"/>
    </row>
    <row r="15" spans="2:14" ht="12.75" customHeight="1">
      <c r="B15" s="33"/>
      <c r="C15" s="33"/>
      <c r="D15" s="33"/>
      <c r="E15" s="33"/>
      <c r="F15" s="33"/>
      <c r="G15" s="33"/>
      <c r="H15" s="33"/>
      <c r="I15" s="33"/>
      <c r="J15" s="34"/>
      <c r="K15" s="233" t="s">
        <v>78</v>
      </c>
      <c r="L15" s="234"/>
      <c r="M15" s="235">
        <v>58796239</v>
      </c>
      <c r="N15" s="232"/>
    </row>
    <row r="16" spans="2:14" ht="15.75">
      <c r="B16" s="37" t="s">
        <v>79</v>
      </c>
      <c r="C16" s="37"/>
      <c r="D16" s="37"/>
      <c r="E16" s="242" t="s">
        <v>166</v>
      </c>
      <c r="F16" s="242"/>
      <c r="G16" s="242"/>
      <c r="H16" s="242"/>
      <c r="I16" s="242"/>
      <c r="J16" s="37"/>
      <c r="K16" s="233" t="s">
        <v>80</v>
      </c>
      <c r="L16" s="234"/>
      <c r="M16" s="38"/>
      <c r="N16" s="39"/>
    </row>
    <row r="17" spans="2:14" ht="15.75">
      <c r="B17" s="40" t="s">
        <v>81</v>
      </c>
      <c r="C17" s="40"/>
      <c r="D17" s="40"/>
      <c r="E17" s="243" t="s">
        <v>67</v>
      </c>
      <c r="F17" s="243"/>
      <c r="G17" s="243"/>
      <c r="H17" s="243"/>
      <c r="I17" s="243"/>
      <c r="J17" s="40"/>
      <c r="K17" s="233" t="s">
        <v>82</v>
      </c>
      <c r="L17" s="234"/>
      <c r="M17" s="235">
        <v>875</v>
      </c>
      <c r="N17" s="232"/>
    </row>
    <row r="18" spans="2:14" ht="15.75">
      <c r="B18" s="37" t="s">
        <v>83</v>
      </c>
      <c r="C18" s="37"/>
      <c r="D18" s="37"/>
      <c r="E18" s="242" t="s">
        <v>84</v>
      </c>
      <c r="F18" s="242"/>
      <c r="G18" s="242"/>
      <c r="H18" s="242"/>
      <c r="I18" s="242"/>
      <c r="J18" s="37"/>
      <c r="K18" s="233" t="s">
        <v>85</v>
      </c>
      <c r="L18" s="234"/>
      <c r="M18" s="248" t="s">
        <v>167</v>
      </c>
      <c r="N18" s="249"/>
    </row>
    <row r="19" spans="2:14" ht="15.75">
      <c r="B19" s="37" t="s">
        <v>86</v>
      </c>
      <c r="C19" s="37"/>
      <c r="D19" s="37"/>
      <c r="E19" s="245" t="s">
        <v>87</v>
      </c>
      <c r="F19" s="245"/>
      <c r="G19" s="245"/>
      <c r="H19" s="245"/>
      <c r="I19" s="245"/>
      <c r="J19" s="35"/>
      <c r="K19" s="233" t="s">
        <v>88</v>
      </c>
      <c r="L19" s="234"/>
      <c r="M19" s="235">
        <v>383</v>
      </c>
      <c r="N19" s="232"/>
    </row>
    <row r="20" spans="2:14" ht="16.5" thickBot="1">
      <c r="B20" s="41"/>
      <c r="C20" s="41"/>
      <c r="D20" s="37"/>
      <c r="E20" s="37"/>
      <c r="F20" s="37"/>
      <c r="G20" s="37"/>
      <c r="H20" s="37"/>
      <c r="I20" s="41"/>
      <c r="J20" s="35"/>
      <c r="K20" s="233" t="s">
        <v>89</v>
      </c>
      <c r="L20" s="234"/>
      <c r="M20" s="246"/>
      <c r="N20" s="247"/>
    </row>
    <row r="21" spans="2:12" ht="10.5" customHeight="1">
      <c r="B21" s="42"/>
      <c r="C21" s="42"/>
      <c r="D21" s="30"/>
      <c r="E21" s="30"/>
      <c r="F21" s="30"/>
      <c r="G21" s="30"/>
      <c r="H21" s="30"/>
      <c r="I21" s="42"/>
      <c r="J21" s="43"/>
      <c r="K21" s="44"/>
      <c r="L21" s="44"/>
    </row>
    <row r="22" spans="2:11" ht="11.25" customHeight="1">
      <c r="B22" s="42"/>
      <c r="C22" s="42"/>
      <c r="D22" s="42"/>
      <c r="E22" s="42"/>
      <c r="F22" s="42"/>
      <c r="G22" s="42"/>
      <c r="H22" s="42"/>
      <c r="I22" s="42"/>
      <c r="J22" s="45"/>
      <c r="K22" s="23"/>
    </row>
    <row r="23" ht="11.25" customHeight="1"/>
    <row r="24" spans="2:14" ht="15.7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</sheetData>
  <sheetProtection/>
  <mergeCells count="34">
    <mergeCell ref="E19:I19"/>
    <mergeCell ref="K19:L19"/>
    <mergeCell ref="M19:N19"/>
    <mergeCell ref="K20:L20"/>
    <mergeCell ref="M20:N20"/>
    <mergeCell ref="M17:N17"/>
    <mergeCell ref="E18:I18"/>
    <mergeCell ref="K18:L18"/>
    <mergeCell ref="M18:N18"/>
    <mergeCell ref="E16:I16"/>
    <mergeCell ref="K16:L16"/>
    <mergeCell ref="E17:I17"/>
    <mergeCell ref="K17:L17"/>
    <mergeCell ref="B14:J14"/>
    <mergeCell ref="K14:L14"/>
    <mergeCell ref="M14:N14"/>
    <mergeCell ref="K15:L15"/>
    <mergeCell ref="M15:N15"/>
    <mergeCell ref="B9:G9"/>
    <mergeCell ref="B10:H10"/>
    <mergeCell ref="M12:N12"/>
    <mergeCell ref="B13:J13"/>
    <mergeCell ref="K13:L13"/>
    <mergeCell ref="M13:N13"/>
    <mergeCell ref="B5:H5"/>
    <mergeCell ref="H6:N6"/>
    <mergeCell ref="B7:H7"/>
    <mergeCell ref="B8:H8"/>
    <mergeCell ref="L8:N8"/>
    <mergeCell ref="J1:N1"/>
    <mergeCell ref="B3:G3"/>
    <mergeCell ref="J3:N3"/>
    <mergeCell ref="B4:H4"/>
    <mergeCell ref="J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7.375" style="33" customWidth="1"/>
    <col min="2" max="2" width="9.125" style="53" customWidth="1"/>
    <col min="3" max="3" width="9.125" style="33" customWidth="1"/>
    <col min="4" max="4" width="10.75390625" style="33" customWidth="1"/>
    <col min="5" max="5" width="11.75390625" style="33" customWidth="1"/>
    <col min="6" max="6" width="10.875" style="33" customWidth="1"/>
    <col min="7" max="7" width="10.125" style="33" customWidth="1"/>
    <col min="8" max="9" width="14.375" style="33" customWidth="1"/>
    <col min="10" max="16384" width="9.125" style="33" customWidth="1"/>
  </cols>
  <sheetData>
    <row r="1" s="47" customFormat="1" ht="12.75">
      <c r="B1" s="48"/>
    </row>
    <row r="2" spans="1:2" s="51" customFormat="1" ht="12.75">
      <c r="A2" s="49" t="s">
        <v>90</v>
      </c>
      <c r="B2" s="50"/>
    </row>
    <row r="3" ht="12.75">
      <c r="A3" s="52" t="s">
        <v>91</v>
      </c>
    </row>
    <row r="5" spans="1:9" ht="12.75">
      <c r="A5" s="250" t="s">
        <v>92</v>
      </c>
      <c r="B5" s="250"/>
      <c r="C5" s="250"/>
      <c r="D5" s="250"/>
      <c r="E5" s="250"/>
      <c r="F5" s="250"/>
      <c r="G5" s="250"/>
      <c r="H5" s="250"/>
      <c r="I5" s="250"/>
    </row>
    <row r="6" spans="1:7" ht="12.75">
      <c r="A6" s="244"/>
      <c r="B6" s="244"/>
      <c r="C6" s="244"/>
      <c r="D6" s="244"/>
      <c r="E6" s="244"/>
      <c r="F6" s="244"/>
      <c r="G6" s="244"/>
    </row>
    <row r="7" ht="12.75">
      <c r="A7" s="51" t="s">
        <v>93</v>
      </c>
    </row>
    <row r="8" spans="1:9" s="51" customFormat="1" ht="13.5" customHeight="1">
      <c r="A8" s="251" t="s">
        <v>94</v>
      </c>
      <c r="B8" s="252" t="s">
        <v>95</v>
      </c>
      <c r="C8" s="253" t="s">
        <v>96</v>
      </c>
      <c r="D8" s="253"/>
      <c r="E8" s="253"/>
      <c r="F8" s="253"/>
      <c r="G8" s="253"/>
      <c r="H8" s="251" t="s">
        <v>97</v>
      </c>
      <c r="I8" s="251"/>
    </row>
    <row r="9" spans="1:9" s="51" customFormat="1" ht="12.75" customHeight="1">
      <c r="A9" s="251"/>
      <c r="B9" s="252"/>
      <c r="C9" s="254" t="s">
        <v>98</v>
      </c>
      <c r="D9" s="254" t="s">
        <v>99</v>
      </c>
      <c r="E9" s="254" t="s">
        <v>100</v>
      </c>
      <c r="F9" s="254" t="s">
        <v>101</v>
      </c>
      <c r="G9" s="251" t="s">
        <v>102</v>
      </c>
      <c r="H9" s="251"/>
      <c r="I9" s="251"/>
    </row>
    <row r="10" spans="1:9" s="51" customFormat="1" ht="17.25" customHeight="1">
      <c r="A10" s="251"/>
      <c r="B10" s="252"/>
      <c r="C10" s="254"/>
      <c r="D10" s="254"/>
      <c r="E10" s="254"/>
      <c r="F10" s="254"/>
      <c r="G10" s="251"/>
      <c r="H10" s="54" t="s">
        <v>103</v>
      </c>
      <c r="I10" s="54" t="s">
        <v>104</v>
      </c>
    </row>
    <row r="11" spans="1:9" s="51" customFormat="1" ht="12.75" customHeight="1">
      <c r="A11" s="54">
        <v>1</v>
      </c>
      <c r="B11" s="55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253">
        <v>8</v>
      </c>
      <c r="I11" s="253"/>
    </row>
    <row r="12" spans="1:9" ht="45.75" customHeight="1">
      <c r="A12" s="109" t="s">
        <v>168</v>
      </c>
      <c r="B12" s="56"/>
      <c r="C12" s="57"/>
      <c r="D12" s="57"/>
      <c r="E12" s="57"/>
      <c r="F12" s="57"/>
      <c r="G12" s="57"/>
      <c r="H12" s="58">
        <f>H13+H33</f>
        <v>11054268.35</v>
      </c>
      <c r="I12" s="58">
        <f>I13+I33</f>
        <v>11054268.35</v>
      </c>
    </row>
    <row r="13" spans="1:9" ht="45.75" customHeight="1">
      <c r="A13" s="59" t="s">
        <v>105</v>
      </c>
      <c r="B13" s="55" t="s">
        <v>106</v>
      </c>
      <c r="C13" s="54">
        <v>875</v>
      </c>
      <c r="D13" s="57"/>
      <c r="E13" s="57"/>
      <c r="F13" s="57"/>
      <c r="G13" s="57"/>
      <c r="H13" s="60">
        <f>H15+H22+H25+H29+H31+H27</f>
        <v>5132565</v>
      </c>
      <c r="I13" s="60">
        <f>I15+I22+I25+I29+I31+I27</f>
        <v>5132565</v>
      </c>
    </row>
    <row r="14" spans="1:9" s="51" customFormat="1" ht="12.75" customHeight="1">
      <c r="A14" s="61" t="s">
        <v>107</v>
      </c>
      <c r="B14" s="55" t="s">
        <v>106</v>
      </c>
      <c r="C14" s="54">
        <v>875</v>
      </c>
      <c r="D14" s="55" t="s">
        <v>108</v>
      </c>
      <c r="E14" s="54"/>
      <c r="F14" s="54"/>
      <c r="G14" s="54"/>
      <c r="H14" s="62"/>
      <c r="I14" s="62"/>
    </row>
    <row r="15" spans="1:9" s="51" customFormat="1" ht="141" customHeight="1">
      <c r="A15" s="63" t="s">
        <v>109</v>
      </c>
      <c r="B15" s="64" t="s">
        <v>106</v>
      </c>
      <c r="C15" s="65">
        <v>875</v>
      </c>
      <c r="D15" s="64" t="s">
        <v>108</v>
      </c>
      <c r="E15" s="64" t="s">
        <v>110</v>
      </c>
      <c r="F15" s="65"/>
      <c r="G15" s="65"/>
      <c r="H15" s="66">
        <f>SUM(H16:H21)</f>
        <v>1294979</v>
      </c>
      <c r="I15" s="66">
        <f>SUM(I16:I21)</f>
        <v>1294979</v>
      </c>
    </row>
    <row r="16" spans="1:9" ht="12.75" customHeight="1">
      <c r="A16" s="67" t="s">
        <v>111</v>
      </c>
      <c r="B16" s="56" t="s">
        <v>106</v>
      </c>
      <c r="C16" s="57">
        <v>875</v>
      </c>
      <c r="D16" s="56" t="s">
        <v>108</v>
      </c>
      <c r="E16" s="68" t="s">
        <v>110</v>
      </c>
      <c r="F16" s="68" t="s">
        <v>112</v>
      </c>
      <c r="G16" s="68" t="s">
        <v>113</v>
      </c>
      <c r="H16" s="69">
        <v>830035</v>
      </c>
      <c r="I16" s="69">
        <f aca="true" t="shared" si="0" ref="I16:I21">H16</f>
        <v>830035</v>
      </c>
    </row>
    <row r="17" spans="1:9" ht="12.75" customHeight="1">
      <c r="A17" s="67" t="s">
        <v>114</v>
      </c>
      <c r="B17" s="56" t="s">
        <v>106</v>
      </c>
      <c r="C17" s="57">
        <v>875</v>
      </c>
      <c r="D17" s="56" t="s">
        <v>108</v>
      </c>
      <c r="E17" s="68" t="s">
        <v>110</v>
      </c>
      <c r="F17" s="68" t="s">
        <v>115</v>
      </c>
      <c r="G17" s="68" t="s">
        <v>116</v>
      </c>
      <c r="H17" s="70">
        <v>250670</v>
      </c>
      <c r="I17" s="69">
        <f t="shared" si="0"/>
        <v>250670</v>
      </c>
    </row>
    <row r="18" spans="1:9" ht="12.75" customHeight="1">
      <c r="A18" s="67" t="s">
        <v>117</v>
      </c>
      <c r="B18" s="56" t="s">
        <v>106</v>
      </c>
      <c r="C18" s="57">
        <v>875</v>
      </c>
      <c r="D18" s="56" t="s">
        <v>108</v>
      </c>
      <c r="E18" s="68" t="s">
        <v>110</v>
      </c>
      <c r="F18" s="68" t="s">
        <v>118</v>
      </c>
      <c r="G18" s="68" t="s">
        <v>119</v>
      </c>
      <c r="H18" s="70">
        <v>8400</v>
      </c>
      <c r="I18" s="69">
        <f t="shared" si="0"/>
        <v>8400</v>
      </c>
    </row>
    <row r="19" spans="1:9" ht="12.75" customHeight="1">
      <c r="A19" s="67" t="s">
        <v>120</v>
      </c>
      <c r="B19" s="56" t="s">
        <v>106</v>
      </c>
      <c r="C19" s="57">
        <v>875</v>
      </c>
      <c r="D19" s="56" t="s">
        <v>108</v>
      </c>
      <c r="E19" s="68" t="s">
        <v>110</v>
      </c>
      <c r="F19" s="68" t="s">
        <v>118</v>
      </c>
      <c r="G19" s="68" t="s">
        <v>121</v>
      </c>
      <c r="H19" s="70">
        <v>62400</v>
      </c>
      <c r="I19" s="69">
        <f t="shared" si="0"/>
        <v>62400</v>
      </c>
    </row>
    <row r="20" spans="1:9" ht="12.75" customHeight="1">
      <c r="A20" s="67" t="s">
        <v>122</v>
      </c>
      <c r="B20" s="56" t="s">
        <v>106</v>
      </c>
      <c r="C20" s="57">
        <v>875</v>
      </c>
      <c r="D20" s="56" t="s">
        <v>108</v>
      </c>
      <c r="E20" s="68" t="s">
        <v>110</v>
      </c>
      <c r="F20" s="68" t="s">
        <v>118</v>
      </c>
      <c r="G20" s="68" t="s">
        <v>123</v>
      </c>
      <c r="H20" s="70">
        <v>69800</v>
      </c>
      <c r="I20" s="69">
        <f t="shared" si="0"/>
        <v>69800</v>
      </c>
    </row>
    <row r="21" spans="1:9" ht="12.75" customHeight="1">
      <c r="A21" s="67" t="s">
        <v>124</v>
      </c>
      <c r="B21" s="56" t="s">
        <v>106</v>
      </c>
      <c r="C21" s="57">
        <v>875</v>
      </c>
      <c r="D21" s="56" t="s">
        <v>108</v>
      </c>
      <c r="E21" s="68" t="s">
        <v>110</v>
      </c>
      <c r="F21" s="68" t="s">
        <v>118</v>
      </c>
      <c r="G21" s="68" t="s">
        <v>125</v>
      </c>
      <c r="H21" s="70">
        <v>73674</v>
      </c>
      <c r="I21" s="69">
        <f t="shared" si="0"/>
        <v>73674</v>
      </c>
    </row>
    <row r="22" spans="1:9" s="75" customFormat="1" ht="165.75" customHeight="1">
      <c r="A22" s="71" t="s">
        <v>126</v>
      </c>
      <c r="B22" s="64" t="s">
        <v>106</v>
      </c>
      <c r="C22" s="65">
        <v>875</v>
      </c>
      <c r="D22" s="64" t="s">
        <v>108</v>
      </c>
      <c r="E22" s="72" t="s">
        <v>127</v>
      </c>
      <c r="F22" s="73"/>
      <c r="G22" s="73"/>
      <c r="H22" s="74">
        <f>SUM(H23:H24)</f>
        <v>1150253</v>
      </c>
      <c r="I22" s="74">
        <f>SUM(I23:I24)</f>
        <v>1150253</v>
      </c>
    </row>
    <row r="23" spans="1:9" ht="12.75" customHeight="1">
      <c r="A23" s="67" t="s">
        <v>111</v>
      </c>
      <c r="B23" s="56" t="s">
        <v>106</v>
      </c>
      <c r="C23" s="57">
        <v>875</v>
      </c>
      <c r="D23" s="56" t="s">
        <v>108</v>
      </c>
      <c r="E23" s="56" t="s">
        <v>127</v>
      </c>
      <c r="F23" s="57">
        <v>111</v>
      </c>
      <c r="G23" s="57">
        <v>211000</v>
      </c>
      <c r="H23" s="70">
        <v>884840</v>
      </c>
      <c r="I23" s="70">
        <f>H23</f>
        <v>884840</v>
      </c>
    </row>
    <row r="24" spans="1:9" ht="12.75" customHeight="1">
      <c r="A24" s="67" t="s">
        <v>114</v>
      </c>
      <c r="B24" s="56" t="s">
        <v>106</v>
      </c>
      <c r="C24" s="57">
        <v>875</v>
      </c>
      <c r="D24" s="56" t="s">
        <v>108</v>
      </c>
      <c r="E24" s="56" t="s">
        <v>127</v>
      </c>
      <c r="F24" s="57">
        <v>119</v>
      </c>
      <c r="G24" s="57">
        <v>213000</v>
      </c>
      <c r="H24" s="70">
        <v>265413</v>
      </c>
      <c r="I24" s="70">
        <f>H24</f>
        <v>265413</v>
      </c>
    </row>
    <row r="25" spans="1:9" s="76" customFormat="1" ht="145.5" customHeight="1">
      <c r="A25" s="63" t="s">
        <v>128</v>
      </c>
      <c r="B25" s="64" t="s">
        <v>106</v>
      </c>
      <c r="C25" s="65">
        <v>875</v>
      </c>
      <c r="D25" s="64" t="s">
        <v>108</v>
      </c>
      <c r="E25" s="64" t="s">
        <v>129</v>
      </c>
      <c r="F25" s="65"/>
      <c r="G25" s="65"/>
      <c r="H25" s="66">
        <f>SUM(H26)</f>
        <v>55000</v>
      </c>
      <c r="I25" s="66">
        <f>SUM(I26)</f>
        <v>55000</v>
      </c>
    </row>
    <row r="26" spans="1:9" ht="12.75" customHeight="1">
      <c r="A26" s="67" t="s">
        <v>130</v>
      </c>
      <c r="B26" s="56" t="s">
        <v>106</v>
      </c>
      <c r="C26" s="57">
        <v>875</v>
      </c>
      <c r="D26" s="56" t="s">
        <v>108</v>
      </c>
      <c r="E26" s="68" t="s">
        <v>129</v>
      </c>
      <c r="F26" s="57">
        <v>112</v>
      </c>
      <c r="G26" s="57">
        <v>212000</v>
      </c>
      <c r="H26" s="70">
        <v>55000</v>
      </c>
      <c r="I26" s="70">
        <f>H26</f>
        <v>55000</v>
      </c>
    </row>
    <row r="27" spans="1:9" s="51" customFormat="1" ht="153">
      <c r="A27" s="77" t="s">
        <v>131</v>
      </c>
      <c r="B27" s="64" t="s">
        <v>106</v>
      </c>
      <c r="C27" s="65">
        <v>875</v>
      </c>
      <c r="D27" s="64" t="s">
        <v>108</v>
      </c>
      <c r="E27" s="78" t="s">
        <v>132</v>
      </c>
      <c r="F27" s="65"/>
      <c r="G27" s="65"/>
      <c r="H27" s="66">
        <f>SUM(H28)</f>
        <v>1165304</v>
      </c>
      <c r="I27" s="66">
        <f>SUM(I28)</f>
        <v>1165304</v>
      </c>
    </row>
    <row r="28" spans="1:9" ht="12.75" customHeight="1">
      <c r="A28" s="67" t="s">
        <v>133</v>
      </c>
      <c r="B28" s="56" t="s">
        <v>106</v>
      </c>
      <c r="C28" s="57">
        <v>875</v>
      </c>
      <c r="D28" s="56" t="s">
        <v>108</v>
      </c>
      <c r="E28" s="68" t="s">
        <v>132</v>
      </c>
      <c r="F28" s="57">
        <v>244</v>
      </c>
      <c r="G28" s="57">
        <v>223000</v>
      </c>
      <c r="H28" s="70">
        <v>1165304</v>
      </c>
      <c r="I28" s="70">
        <f>H28</f>
        <v>1165304</v>
      </c>
    </row>
    <row r="29" spans="1:9" s="51" customFormat="1" ht="131.25" customHeight="1">
      <c r="A29" s="63" t="s">
        <v>134</v>
      </c>
      <c r="B29" s="64" t="s">
        <v>106</v>
      </c>
      <c r="C29" s="65">
        <v>875</v>
      </c>
      <c r="D29" s="78" t="s">
        <v>108</v>
      </c>
      <c r="E29" s="78" t="s">
        <v>135</v>
      </c>
      <c r="F29" s="65"/>
      <c r="G29" s="65"/>
      <c r="H29" s="66">
        <f>SUM(H30)</f>
        <v>1325760</v>
      </c>
      <c r="I29" s="66">
        <f>SUM(I30)</f>
        <v>1325760</v>
      </c>
    </row>
    <row r="30" spans="1:9" ht="12.75" customHeight="1">
      <c r="A30" s="67" t="s">
        <v>124</v>
      </c>
      <c r="B30" s="56" t="s">
        <v>106</v>
      </c>
      <c r="C30" s="57">
        <v>875</v>
      </c>
      <c r="D30" s="68" t="s">
        <v>108</v>
      </c>
      <c r="E30" s="68" t="s">
        <v>135</v>
      </c>
      <c r="F30" s="57">
        <v>244</v>
      </c>
      <c r="G30" s="57">
        <v>340000</v>
      </c>
      <c r="H30" s="70">
        <v>1325760</v>
      </c>
      <c r="I30" s="70">
        <f>H30</f>
        <v>1325760</v>
      </c>
    </row>
    <row r="31" spans="1:9" s="51" customFormat="1" ht="132.75" customHeight="1">
      <c r="A31" s="63" t="s">
        <v>136</v>
      </c>
      <c r="B31" s="64" t="s">
        <v>106</v>
      </c>
      <c r="C31" s="65">
        <v>875</v>
      </c>
      <c r="D31" s="78" t="s">
        <v>108</v>
      </c>
      <c r="E31" s="78" t="s">
        <v>137</v>
      </c>
      <c r="F31" s="65"/>
      <c r="G31" s="65"/>
      <c r="H31" s="66">
        <f>SUM(H32)</f>
        <v>141269</v>
      </c>
      <c r="I31" s="66">
        <f>SUM(I32)</f>
        <v>141269</v>
      </c>
    </row>
    <row r="32" spans="1:9" ht="12.75" customHeight="1">
      <c r="A32" s="57"/>
      <c r="B32" s="56" t="s">
        <v>106</v>
      </c>
      <c r="C32" s="57">
        <v>875</v>
      </c>
      <c r="D32" s="68" t="s">
        <v>108</v>
      </c>
      <c r="E32" s="68" t="s">
        <v>137</v>
      </c>
      <c r="F32" s="68" t="s">
        <v>118</v>
      </c>
      <c r="G32" s="68" t="s">
        <v>138</v>
      </c>
      <c r="H32" s="70">
        <v>141269</v>
      </c>
      <c r="I32" s="70">
        <f>H32</f>
        <v>141269</v>
      </c>
    </row>
    <row r="33" spans="1:9" s="76" customFormat="1" ht="29.25" customHeight="1">
      <c r="A33" s="79" t="s">
        <v>139</v>
      </c>
      <c r="B33" s="80" t="s">
        <v>140</v>
      </c>
      <c r="C33" s="81">
        <v>875</v>
      </c>
      <c r="D33" s="82"/>
      <c r="E33" s="82"/>
      <c r="F33" s="81"/>
      <c r="G33" s="81"/>
      <c r="H33" s="83">
        <f>H35+H42+H52</f>
        <v>5921703.35</v>
      </c>
      <c r="I33" s="83">
        <f>I35+I42+I52</f>
        <v>5921703.35</v>
      </c>
    </row>
    <row r="34" spans="1:9" s="76" customFormat="1" ht="12.75">
      <c r="A34" s="84" t="s">
        <v>107</v>
      </c>
      <c r="B34" s="80" t="s">
        <v>140</v>
      </c>
      <c r="C34" s="81">
        <v>875</v>
      </c>
      <c r="D34" s="82" t="s">
        <v>108</v>
      </c>
      <c r="E34" s="82"/>
      <c r="F34" s="81"/>
      <c r="G34" s="81"/>
      <c r="H34" s="62"/>
      <c r="I34" s="62"/>
    </row>
    <row r="35" spans="1:9" s="51" customFormat="1" ht="261.75" customHeight="1">
      <c r="A35" s="85" t="s">
        <v>141</v>
      </c>
      <c r="B35" s="86" t="s">
        <v>140</v>
      </c>
      <c r="C35" s="87">
        <v>875</v>
      </c>
      <c r="D35" s="88" t="s">
        <v>108</v>
      </c>
      <c r="E35" s="88" t="s">
        <v>142</v>
      </c>
      <c r="F35" s="87"/>
      <c r="G35" s="87"/>
      <c r="H35" s="83">
        <f>SUM(H36:H41)</f>
        <v>1536724.2799999998</v>
      </c>
      <c r="I35" s="83">
        <f>SUM(I36:I41)</f>
        <v>1536724.2799999998</v>
      </c>
    </row>
    <row r="36" spans="1:9" ht="12.75" customHeight="1">
      <c r="A36" s="67" t="s">
        <v>111</v>
      </c>
      <c r="B36" s="56" t="s">
        <v>140</v>
      </c>
      <c r="C36" s="57">
        <v>875</v>
      </c>
      <c r="D36" s="89" t="s">
        <v>108</v>
      </c>
      <c r="E36" s="89" t="s">
        <v>142</v>
      </c>
      <c r="F36" s="89" t="s">
        <v>112</v>
      </c>
      <c r="G36" s="89" t="s">
        <v>113</v>
      </c>
      <c r="H36" s="70">
        <v>1089381.17</v>
      </c>
      <c r="I36" s="70">
        <f aca="true" t="shared" si="1" ref="I36:I41">H36</f>
        <v>1089381.17</v>
      </c>
    </row>
    <row r="37" spans="1:9" ht="12.75" customHeight="1">
      <c r="A37" s="67" t="s">
        <v>130</v>
      </c>
      <c r="B37" s="56" t="s">
        <v>140</v>
      </c>
      <c r="C37" s="57">
        <v>875</v>
      </c>
      <c r="D37" s="89" t="s">
        <v>108</v>
      </c>
      <c r="E37" s="89" t="s">
        <v>142</v>
      </c>
      <c r="F37" s="89" t="s">
        <v>143</v>
      </c>
      <c r="G37" s="89" t="s">
        <v>144</v>
      </c>
      <c r="H37" s="70">
        <v>16350</v>
      </c>
      <c r="I37" s="70">
        <f t="shared" si="1"/>
        <v>16350</v>
      </c>
    </row>
    <row r="38" spans="1:9" ht="12.75" customHeight="1">
      <c r="A38" s="67" t="s">
        <v>114</v>
      </c>
      <c r="B38" s="56" t="s">
        <v>140</v>
      </c>
      <c r="C38" s="57">
        <v>875</v>
      </c>
      <c r="D38" s="89" t="s">
        <v>108</v>
      </c>
      <c r="E38" s="89" t="s">
        <v>142</v>
      </c>
      <c r="F38" s="89" t="s">
        <v>115</v>
      </c>
      <c r="G38" s="89" t="s">
        <v>116</v>
      </c>
      <c r="H38" s="70">
        <v>328993.11</v>
      </c>
      <c r="I38" s="70">
        <f t="shared" si="1"/>
        <v>328993.11</v>
      </c>
    </row>
    <row r="39" spans="1:9" ht="12.75" customHeight="1">
      <c r="A39" s="67" t="s">
        <v>122</v>
      </c>
      <c r="B39" s="56" t="s">
        <v>140</v>
      </c>
      <c r="C39" s="57">
        <v>875</v>
      </c>
      <c r="D39" s="89" t="s">
        <v>108</v>
      </c>
      <c r="E39" s="89" t="s">
        <v>142</v>
      </c>
      <c r="F39" s="89" t="s">
        <v>118</v>
      </c>
      <c r="G39" s="89" t="s">
        <v>123</v>
      </c>
      <c r="H39" s="70">
        <v>17100</v>
      </c>
      <c r="I39" s="70">
        <f t="shared" si="1"/>
        <v>17100</v>
      </c>
    </row>
    <row r="40" spans="1:9" ht="25.5">
      <c r="A40" s="67" t="s">
        <v>49</v>
      </c>
      <c r="B40" s="56" t="s">
        <v>140</v>
      </c>
      <c r="C40" s="57">
        <v>875</v>
      </c>
      <c r="D40" s="89" t="s">
        <v>108</v>
      </c>
      <c r="E40" s="89" t="s">
        <v>142</v>
      </c>
      <c r="F40" s="89" t="s">
        <v>118</v>
      </c>
      <c r="G40" s="89" t="s">
        <v>145</v>
      </c>
      <c r="H40" s="70">
        <v>42300</v>
      </c>
      <c r="I40" s="70">
        <f t="shared" si="1"/>
        <v>42300</v>
      </c>
    </row>
    <row r="41" spans="1:9" ht="12.75" customHeight="1">
      <c r="A41" s="67" t="s">
        <v>124</v>
      </c>
      <c r="B41" s="56" t="s">
        <v>140</v>
      </c>
      <c r="C41" s="57">
        <v>875</v>
      </c>
      <c r="D41" s="89" t="s">
        <v>108</v>
      </c>
      <c r="E41" s="89" t="s">
        <v>142</v>
      </c>
      <c r="F41" s="89" t="s">
        <v>118</v>
      </c>
      <c r="G41" s="89" t="s">
        <v>125</v>
      </c>
      <c r="H41" s="70">
        <v>42600</v>
      </c>
      <c r="I41" s="70">
        <f t="shared" si="1"/>
        <v>42600</v>
      </c>
    </row>
    <row r="42" spans="1:9" s="51" customFormat="1" ht="180.75" customHeight="1">
      <c r="A42" s="85" t="s">
        <v>146</v>
      </c>
      <c r="B42" s="86" t="s">
        <v>140</v>
      </c>
      <c r="C42" s="87">
        <v>875</v>
      </c>
      <c r="D42" s="88" t="s">
        <v>108</v>
      </c>
      <c r="E42" s="88" t="s">
        <v>147</v>
      </c>
      <c r="F42" s="87"/>
      <c r="G42" s="87"/>
      <c r="H42" s="83">
        <f>SUM(H43:H50)</f>
        <v>4349939.07</v>
      </c>
      <c r="I42" s="83">
        <f>SUM(I43:I50)</f>
        <v>4349939.07</v>
      </c>
    </row>
    <row r="43" spans="1:9" ht="12.75" customHeight="1">
      <c r="A43" s="67" t="s">
        <v>111</v>
      </c>
      <c r="B43" s="56" t="s">
        <v>140</v>
      </c>
      <c r="C43" s="57">
        <v>875</v>
      </c>
      <c r="D43" s="68" t="s">
        <v>108</v>
      </c>
      <c r="E43" s="68" t="s">
        <v>147</v>
      </c>
      <c r="F43" s="68" t="s">
        <v>112</v>
      </c>
      <c r="G43" s="68" t="s">
        <v>113</v>
      </c>
      <c r="H43" s="70">
        <v>2931366.41</v>
      </c>
      <c r="I43" s="70">
        <f>H43</f>
        <v>2931366.41</v>
      </c>
    </row>
    <row r="44" spans="1:9" ht="12.75" customHeight="1">
      <c r="A44" s="67" t="s">
        <v>130</v>
      </c>
      <c r="B44" s="56" t="s">
        <v>140</v>
      </c>
      <c r="C44" s="57">
        <v>875</v>
      </c>
      <c r="D44" s="68" t="s">
        <v>108</v>
      </c>
      <c r="E44" s="68" t="s">
        <v>147</v>
      </c>
      <c r="F44" s="68" t="s">
        <v>143</v>
      </c>
      <c r="G44" s="68" t="s">
        <v>144</v>
      </c>
      <c r="H44" s="70">
        <v>27300</v>
      </c>
      <c r="I44" s="70">
        <f aca="true" t="shared" si="2" ref="I44:I50">H44</f>
        <v>27300</v>
      </c>
    </row>
    <row r="45" spans="1:9" ht="12.75" customHeight="1">
      <c r="A45" s="67" t="s">
        <v>114</v>
      </c>
      <c r="B45" s="56" t="s">
        <v>140</v>
      </c>
      <c r="C45" s="57">
        <v>875</v>
      </c>
      <c r="D45" s="68" t="s">
        <v>108</v>
      </c>
      <c r="E45" s="68" t="s">
        <v>147</v>
      </c>
      <c r="F45" s="68" t="s">
        <v>115</v>
      </c>
      <c r="G45" s="68" t="s">
        <v>116</v>
      </c>
      <c r="H45" s="70">
        <v>885272.66</v>
      </c>
      <c r="I45" s="70">
        <f t="shared" si="2"/>
        <v>885272.66</v>
      </c>
    </row>
    <row r="46" spans="1:9" ht="12.75" customHeight="1">
      <c r="A46" s="67" t="s">
        <v>117</v>
      </c>
      <c r="B46" s="56" t="s">
        <v>140</v>
      </c>
      <c r="C46" s="57">
        <v>875</v>
      </c>
      <c r="D46" s="68" t="s">
        <v>108</v>
      </c>
      <c r="E46" s="68" t="s">
        <v>147</v>
      </c>
      <c r="F46" s="68" t="s">
        <v>118</v>
      </c>
      <c r="G46" s="68" t="s">
        <v>119</v>
      </c>
      <c r="H46" s="70">
        <v>13000</v>
      </c>
      <c r="I46" s="70">
        <f t="shared" si="2"/>
        <v>13000</v>
      </c>
    </row>
    <row r="47" spans="1:9" ht="12.75" customHeight="1">
      <c r="A47" s="67" t="s">
        <v>120</v>
      </c>
      <c r="B47" s="56" t="s">
        <v>140</v>
      </c>
      <c r="C47" s="57">
        <v>875</v>
      </c>
      <c r="D47" s="68" t="s">
        <v>108</v>
      </c>
      <c r="E47" s="68" t="s">
        <v>147</v>
      </c>
      <c r="F47" s="68" t="s">
        <v>118</v>
      </c>
      <c r="G47" s="68" t="s">
        <v>121</v>
      </c>
      <c r="H47" s="70">
        <v>2000</v>
      </c>
      <c r="I47" s="70">
        <f t="shared" si="2"/>
        <v>2000</v>
      </c>
    </row>
    <row r="48" spans="1:9" ht="12.75" customHeight="1">
      <c r="A48" s="67" t="s">
        <v>122</v>
      </c>
      <c r="B48" s="56" t="s">
        <v>140</v>
      </c>
      <c r="C48" s="57">
        <v>875</v>
      </c>
      <c r="D48" s="68" t="s">
        <v>108</v>
      </c>
      <c r="E48" s="68" t="s">
        <v>147</v>
      </c>
      <c r="F48" s="68" t="s">
        <v>118</v>
      </c>
      <c r="G48" s="68" t="s">
        <v>123</v>
      </c>
      <c r="H48" s="70">
        <v>82000</v>
      </c>
      <c r="I48" s="70">
        <f t="shared" si="2"/>
        <v>82000</v>
      </c>
    </row>
    <row r="49" spans="1:9" ht="25.5">
      <c r="A49" s="67" t="s">
        <v>49</v>
      </c>
      <c r="B49" s="56" t="s">
        <v>140</v>
      </c>
      <c r="C49" s="57">
        <v>875</v>
      </c>
      <c r="D49" s="68" t="s">
        <v>108</v>
      </c>
      <c r="E49" s="68" t="s">
        <v>147</v>
      </c>
      <c r="F49" s="68" t="s">
        <v>118</v>
      </c>
      <c r="G49" s="68" t="s">
        <v>145</v>
      </c>
      <c r="H49" s="70">
        <v>204000</v>
      </c>
      <c r="I49" s="70">
        <f t="shared" si="2"/>
        <v>204000</v>
      </c>
    </row>
    <row r="50" spans="1:9" ht="12.75" customHeight="1">
      <c r="A50" s="67" t="s">
        <v>124</v>
      </c>
      <c r="B50" s="56" t="s">
        <v>140</v>
      </c>
      <c r="C50" s="57">
        <v>875</v>
      </c>
      <c r="D50" s="68" t="s">
        <v>108</v>
      </c>
      <c r="E50" s="68" t="s">
        <v>147</v>
      </c>
      <c r="F50" s="68" t="s">
        <v>118</v>
      </c>
      <c r="G50" s="68" t="s">
        <v>125</v>
      </c>
      <c r="H50" s="70">
        <v>205000</v>
      </c>
      <c r="I50" s="70">
        <f t="shared" si="2"/>
        <v>205000</v>
      </c>
    </row>
    <row r="51" spans="1:9" s="51" customFormat="1" ht="12.75" customHeight="1">
      <c r="A51" s="90" t="s">
        <v>148</v>
      </c>
      <c r="B51" s="55" t="s">
        <v>140</v>
      </c>
      <c r="C51" s="54">
        <v>875</v>
      </c>
      <c r="D51" s="91" t="s">
        <v>149</v>
      </c>
      <c r="E51" s="92"/>
      <c r="F51" s="93"/>
      <c r="G51" s="92"/>
      <c r="H51" s="94"/>
      <c r="I51" s="94"/>
    </row>
    <row r="52" spans="1:9" s="51" customFormat="1" ht="191.25">
      <c r="A52" s="95" t="s">
        <v>150</v>
      </c>
      <c r="B52" s="86" t="s">
        <v>140</v>
      </c>
      <c r="C52" s="87">
        <v>875</v>
      </c>
      <c r="D52" s="88" t="s">
        <v>149</v>
      </c>
      <c r="E52" s="96" t="s">
        <v>151</v>
      </c>
      <c r="F52" s="97"/>
      <c r="G52" s="98"/>
      <c r="H52" s="99">
        <f>SUM(H53)</f>
        <v>35040</v>
      </c>
      <c r="I52" s="99">
        <f>SUM(I53)</f>
        <v>35040</v>
      </c>
    </row>
    <row r="53" spans="1:9" ht="12.75" customHeight="1">
      <c r="A53" s="67" t="s">
        <v>124</v>
      </c>
      <c r="B53" s="56" t="s">
        <v>140</v>
      </c>
      <c r="C53" s="57">
        <v>875</v>
      </c>
      <c r="D53" s="68" t="s">
        <v>149</v>
      </c>
      <c r="E53" s="100" t="s">
        <v>151</v>
      </c>
      <c r="F53" s="101" t="s">
        <v>118</v>
      </c>
      <c r="G53" s="100" t="s">
        <v>125</v>
      </c>
      <c r="H53" s="102">
        <v>35040</v>
      </c>
      <c r="I53" s="102">
        <f>H53</f>
        <v>35040</v>
      </c>
    </row>
    <row r="54" spans="1:9" ht="12.75" customHeight="1">
      <c r="A54" s="256" t="s">
        <v>152</v>
      </c>
      <c r="B54" s="256"/>
      <c r="C54" s="103"/>
      <c r="D54" s="103"/>
      <c r="E54" s="103"/>
      <c r="F54" s="104"/>
      <c r="G54" s="103"/>
      <c r="H54" s="105">
        <f>H42+H35+H31+H29+H25+H22+H15+H27+H52</f>
        <v>11054268.35</v>
      </c>
      <c r="I54" s="105">
        <f>I42+I35+I31+I29+I25+I22+I15+I27+I52</f>
        <v>11054268.35</v>
      </c>
    </row>
    <row r="55" spans="7:9" ht="13.5" customHeight="1">
      <c r="G55" s="106"/>
      <c r="H55" s="257">
        <f>H54-H12</f>
        <v>0</v>
      </c>
      <c r="I55" s="258"/>
    </row>
    <row r="56" ht="14.25" customHeight="1">
      <c r="A56" s="37" t="s">
        <v>153</v>
      </c>
    </row>
    <row r="57" spans="1:9" ht="12.75" customHeight="1">
      <c r="A57" s="41" t="s">
        <v>154</v>
      </c>
      <c r="B57" s="242" t="s">
        <v>155</v>
      </c>
      <c r="C57" s="242"/>
      <c r="D57" s="37"/>
      <c r="E57" s="107"/>
      <c r="F57" s="107"/>
      <c r="G57" s="37"/>
      <c r="H57" s="242" t="s">
        <v>169</v>
      </c>
      <c r="I57" s="242"/>
    </row>
    <row r="58" spans="1:9" ht="18" customHeight="1">
      <c r="A58" s="41" t="s">
        <v>156</v>
      </c>
      <c r="B58" s="255" t="s">
        <v>157</v>
      </c>
      <c r="C58" s="255"/>
      <c r="D58" s="37"/>
      <c r="E58" s="255" t="s">
        <v>158</v>
      </c>
      <c r="F58" s="255"/>
      <c r="G58" s="37"/>
      <c r="H58" s="255" t="s">
        <v>159</v>
      </c>
      <c r="I58" s="255"/>
    </row>
    <row r="59" spans="1:6" ht="12" customHeight="1">
      <c r="A59" s="41" t="s">
        <v>160</v>
      </c>
      <c r="B59" s="107"/>
      <c r="C59" s="107"/>
      <c r="E59" s="242" t="s">
        <v>161</v>
      </c>
      <c r="F59" s="242"/>
    </row>
    <row r="60" spans="1:6" ht="12" customHeight="1">
      <c r="A60" s="41"/>
      <c r="B60" s="255" t="s">
        <v>158</v>
      </c>
      <c r="C60" s="255"/>
      <c r="D60" s="37"/>
      <c r="E60" s="255" t="s">
        <v>159</v>
      </c>
      <c r="F60" s="255"/>
    </row>
    <row r="61" spans="1:6" ht="9.75" customHeight="1">
      <c r="A61" s="41"/>
      <c r="B61" s="108"/>
      <c r="C61" s="36"/>
      <c r="D61" s="36"/>
      <c r="E61" s="36"/>
      <c r="F61" s="36"/>
    </row>
    <row r="62" spans="1:10" ht="12" customHeight="1">
      <c r="A62" s="41" t="s">
        <v>162</v>
      </c>
      <c r="B62" s="242" t="s">
        <v>163</v>
      </c>
      <c r="C62" s="242"/>
      <c r="D62" s="37"/>
      <c r="E62" s="107"/>
      <c r="F62" s="107"/>
      <c r="G62" s="37"/>
      <c r="H62" s="242" t="s">
        <v>164</v>
      </c>
      <c r="I62" s="242"/>
      <c r="J62" s="34"/>
    </row>
    <row r="63" spans="1:9" ht="12.75">
      <c r="A63" s="41"/>
      <c r="B63" s="255" t="s">
        <v>157</v>
      </c>
      <c r="C63" s="255"/>
      <c r="D63" s="37"/>
      <c r="E63" s="255" t="s">
        <v>158</v>
      </c>
      <c r="F63" s="255"/>
      <c r="G63" s="37"/>
      <c r="H63" s="255" t="s">
        <v>159</v>
      </c>
      <c r="I63" s="255"/>
    </row>
    <row r="64" spans="1:3" ht="13.5" customHeight="1">
      <c r="A64" s="259" t="s">
        <v>165</v>
      </c>
      <c r="B64" s="259"/>
      <c r="C64" s="259"/>
    </row>
    <row r="65" ht="11.25" customHeight="1"/>
  </sheetData>
  <sheetProtection/>
  <mergeCells count="28">
    <mergeCell ref="A64:C64"/>
    <mergeCell ref="H62:I62"/>
    <mergeCell ref="B63:C63"/>
    <mergeCell ref="E63:F63"/>
    <mergeCell ref="H63:I63"/>
    <mergeCell ref="E59:F59"/>
    <mergeCell ref="B60:C60"/>
    <mergeCell ref="E60:F60"/>
    <mergeCell ref="B62:C62"/>
    <mergeCell ref="B57:C57"/>
    <mergeCell ref="H57:I57"/>
    <mergeCell ref="B58:C58"/>
    <mergeCell ref="E58:F58"/>
    <mergeCell ref="H58:I58"/>
    <mergeCell ref="G9:G10"/>
    <mergeCell ref="H11:I11"/>
    <mergeCell ref="A54:B54"/>
    <mergeCell ref="H55:I55"/>
    <mergeCell ref="A5:I5"/>
    <mergeCell ref="A6:G6"/>
    <mergeCell ref="A8:A10"/>
    <mergeCell ref="B8:B10"/>
    <mergeCell ref="C8:G8"/>
    <mergeCell ref="H8:I9"/>
    <mergeCell ref="C9:C10"/>
    <mergeCell ref="D9:D10"/>
    <mergeCell ref="E9:E10"/>
    <mergeCell ref="F9:F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8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9.125" style="112" customWidth="1"/>
    <col min="2" max="2" width="54.00390625" style="110" customWidth="1"/>
    <col min="3" max="3" width="9.875" style="110" customWidth="1"/>
    <col min="4" max="4" width="5.875" style="110" customWidth="1"/>
    <col min="5" max="5" width="12.125" style="111" customWidth="1"/>
    <col min="6" max="6" width="17.125" style="111" bestFit="1" customWidth="1"/>
    <col min="7" max="7" width="9.00390625" style="128" customWidth="1"/>
    <col min="8" max="8" width="8.875" style="110" customWidth="1"/>
    <col min="9" max="9" width="11.375" style="111" customWidth="1"/>
    <col min="10" max="16384" width="9.125" style="110" customWidth="1"/>
  </cols>
  <sheetData>
    <row r="1" spans="1:7" ht="12" customHeight="1">
      <c r="A1" s="262" t="s">
        <v>222</v>
      </c>
      <c r="B1" s="262"/>
      <c r="C1" s="262"/>
      <c r="D1" s="262"/>
      <c r="E1" s="262"/>
      <c r="F1" s="262"/>
      <c r="G1" s="262"/>
    </row>
    <row r="2" spans="1:7" ht="12.75">
      <c r="A2" s="264" t="s">
        <v>170</v>
      </c>
      <c r="B2" s="264"/>
      <c r="C2" s="264"/>
      <c r="D2" s="264"/>
      <c r="E2" s="264"/>
      <c r="F2" s="264"/>
      <c r="G2" s="264"/>
    </row>
    <row r="3" spans="1:9" s="116" customFormat="1" ht="38.25">
      <c r="A3" s="113" t="s">
        <v>29</v>
      </c>
      <c r="B3" s="114" t="s">
        <v>1</v>
      </c>
      <c r="C3" s="114" t="s">
        <v>6</v>
      </c>
      <c r="D3" s="114" t="s">
        <v>2</v>
      </c>
      <c r="E3" s="115" t="s">
        <v>3</v>
      </c>
      <c r="F3" s="115" t="s">
        <v>0</v>
      </c>
      <c r="G3" s="114" t="s">
        <v>4</v>
      </c>
      <c r="I3" s="117"/>
    </row>
    <row r="4" spans="1:7" ht="12.75">
      <c r="A4" s="263">
        <v>212000</v>
      </c>
      <c r="B4" s="16" t="s">
        <v>130</v>
      </c>
      <c r="C4" s="15"/>
      <c r="D4" s="15"/>
      <c r="E4" s="130"/>
      <c r="F4" s="131"/>
      <c r="G4" s="15"/>
    </row>
    <row r="5" spans="1:7" ht="12.75">
      <c r="A5" s="263"/>
      <c r="B5" s="13" t="s">
        <v>215</v>
      </c>
      <c r="C5" s="15" t="s">
        <v>210</v>
      </c>
      <c r="D5" s="15">
        <v>2</v>
      </c>
      <c r="E5" s="130">
        <v>45000</v>
      </c>
      <c r="F5" s="130">
        <f>D5*E5</f>
        <v>90000</v>
      </c>
      <c r="G5" s="15"/>
    </row>
    <row r="6" spans="1:7" ht="12.75">
      <c r="A6" s="263"/>
      <c r="B6" s="196" t="s">
        <v>208</v>
      </c>
      <c r="C6" s="196" t="s">
        <v>210</v>
      </c>
      <c r="D6" s="216">
        <v>2</v>
      </c>
      <c r="E6" s="208">
        <v>5000</v>
      </c>
      <c r="F6" s="208">
        <f>E6*D6</f>
        <v>10000</v>
      </c>
      <c r="G6" s="15" t="s">
        <v>23</v>
      </c>
    </row>
    <row r="7" spans="1:9" s="121" customFormat="1" ht="12.75">
      <c r="A7" s="263"/>
      <c r="B7" s="17" t="s">
        <v>27</v>
      </c>
      <c r="C7" s="17"/>
      <c r="D7" s="18"/>
      <c r="E7" s="19"/>
      <c r="F7" s="19">
        <f>SUM(F5:F6)</f>
        <v>100000</v>
      </c>
      <c r="G7" s="20"/>
      <c r="H7" s="8"/>
      <c r="I7" s="122"/>
    </row>
    <row r="8" spans="1:9" s="121" customFormat="1" ht="12.75">
      <c r="A8" s="263">
        <v>221000</v>
      </c>
      <c r="B8" s="132" t="s">
        <v>28</v>
      </c>
      <c r="C8" s="14"/>
      <c r="D8" s="14"/>
      <c r="E8" s="11"/>
      <c r="F8" s="11"/>
      <c r="G8" s="133"/>
      <c r="I8" s="122"/>
    </row>
    <row r="9" spans="1:9" s="121" customFormat="1" ht="12.75">
      <c r="A9" s="263"/>
      <c r="B9" s="14" t="s">
        <v>191</v>
      </c>
      <c r="C9" s="14" t="s">
        <v>9</v>
      </c>
      <c r="D9" s="14">
        <v>1</v>
      </c>
      <c r="E9" s="11">
        <v>8000</v>
      </c>
      <c r="F9" s="11">
        <f>E9*D9</f>
        <v>8000</v>
      </c>
      <c r="G9" s="118" t="s">
        <v>23</v>
      </c>
      <c r="I9" s="122"/>
    </row>
    <row r="10" spans="1:7" ht="12.75">
      <c r="A10" s="263"/>
      <c r="B10" s="14" t="s">
        <v>25</v>
      </c>
      <c r="C10" s="14" t="s">
        <v>9</v>
      </c>
      <c r="D10" s="14">
        <v>11</v>
      </c>
      <c r="E10" s="11">
        <v>2000</v>
      </c>
      <c r="F10" s="11">
        <f>E10*D10</f>
        <v>22000</v>
      </c>
      <c r="G10" s="118" t="s">
        <v>23</v>
      </c>
    </row>
    <row r="11" spans="1:10" ht="12.75">
      <c r="A11" s="263"/>
      <c r="B11" s="17" t="s">
        <v>27</v>
      </c>
      <c r="C11" s="17"/>
      <c r="D11" s="17"/>
      <c r="E11" s="123"/>
      <c r="F11" s="123">
        <f>F10+F9</f>
        <v>30000</v>
      </c>
      <c r="G11" s="20"/>
      <c r="J11" s="111"/>
    </row>
    <row r="12" spans="1:10" ht="12.75">
      <c r="A12" s="263">
        <v>222000</v>
      </c>
      <c r="B12" s="16" t="s">
        <v>192</v>
      </c>
      <c r="C12" s="15"/>
      <c r="D12" s="15"/>
      <c r="E12" s="130"/>
      <c r="F12" s="131"/>
      <c r="G12" s="118"/>
      <c r="J12" s="111"/>
    </row>
    <row r="13" spans="1:10" ht="12.75">
      <c r="A13" s="263"/>
      <c r="B13" s="14"/>
      <c r="C13" s="14"/>
      <c r="D13" s="13"/>
      <c r="E13" s="9"/>
      <c r="F13" s="9"/>
      <c r="G13" s="118"/>
      <c r="J13" s="111"/>
    </row>
    <row r="14" spans="1:10" ht="12.75">
      <c r="A14" s="263"/>
      <c r="B14" s="17" t="s">
        <v>27</v>
      </c>
      <c r="C14" s="17"/>
      <c r="D14" s="18"/>
      <c r="E14" s="19"/>
      <c r="F14" s="19">
        <f>SUM(F13:F13)</f>
        <v>0</v>
      </c>
      <c r="G14" s="20"/>
      <c r="J14" s="111"/>
    </row>
    <row r="15" spans="1:9" s="121" customFormat="1" ht="12" customHeight="1">
      <c r="A15" s="263">
        <v>225000</v>
      </c>
      <c r="B15" s="132" t="s">
        <v>171</v>
      </c>
      <c r="C15" s="14"/>
      <c r="D15" s="14"/>
      <c r="E15" s="11"/>
      <c r="F15" s="11"/>
      <c r="G15" s="118"/>
      <c r="I15" s="122"/>
    </row>
    <row r="16" spans="1:9" s="121" customFormat="1" ht="12.75" hidden="1">
      <c r="A16" s="263"/>
      <c r="B16" s="13"/>
      <c r="C16" s="14"/>
      <c r="D16" s="14"/>
      <c r="E16" s="11"/>
      <c r="F16" s="11"/>
      <c r="G16" s="118"/>
      <c r="I16" s="122"/>
    </row>
    <row r="17" spans="1:9" s="121" customFormat="1" ht="12.75" hidden="1">
      <c r="A17" s="263"/>
      <c r="B17" s="13"/>
      <c r="C17" s="14"/>
      <c r="D17" s="14"/>
      <c r="E17" s="11"/>
      <c r="F17" s="11">
        <f>E17*D17</f>
        <v>0</v>
      </c>
      <c r="G17" s="118"/>
      <c r="I17" s="122"/>
    </row>
    <row r="18" spans="1:9" s="121" customFormat="1" ht="1.5" customHeight="1">
      <c r="A18" s="263"/>
      <c r="B18" s="13"/>
      <c r="C18" s="14"/>
      <c r="D18" s="14"/>
      <c r="E18" s="11"/>
      <c r="F18" s="11">
        <f>E18*D18</f>
        <v>0</v>
      </c>
      <c r="G18" s="118"/>
      <c r="I18" s="122"/>
    </row>
    <row r="19" spans="1:9" s="121" customFormat="1" ht="0.75" customHeight="1">
      <c r="A19" s="263"/>
      <c r="B19" s="13"/>
      <c r="C19" s="14"/>
      <c r="D19" s="14"/>
      <c r="E19" s="11"/>
      <c r="F19" s="11">
        <f>E19*D19</f>
        <v>0</v>
      </c>
      <c r="G19" s="118"/>
      <c r="I19" s="122"/>
    </row>
    <row r="20" spans="1:9" s="121" customFormat="1" ht="12.75">
      <c r="A20" s="263"/>
      <c r="B20" s="216" t="s">
        <v>233</v>
      </c>
      <c r="C20" s="196" t="s">
        <v>8</v>
      </c>
      <c r="D20" s="196">
        <v>1</v>
      </c>
      <c r="E20" s="197">
        <v>6000</v>
      </c>
      <c r="F20" s="197">
        <f>E20*D20</f>
        <v>6000</v>
      </c>
      <c r="G20" s="210" t="s">
        <v>23</v>
      </c>
      <c r="I20" s="122"/>
    </row>
    <row r="21" spans="1:9" s="121" customFormat="1" ht="12.75" customHeight="1">
      <c r="A21" s="263"/>
      <c r="B21" s="216" t="s">
        <v>234</v>
      </c>
      <c r="C21" s="196" t="s">
        <v>8</v>
      </c>
      <c r="D21" s="196">
        <v>6</v>
      </c>
      <c r="E21" s="197">
        <v>2000</v>
      </c>
      <c r="F21" s="197">
        <f>E21*D21</f>
        <v>12000</v>
      </c>
      <c r="G21" s="210" t="s">
        <v>23</v>
      </c>
      <c r="I21" s="122"/>
    </row>
    <row r="22" spans="1:9" s="121" customFormat="1" ht="13.5" customHeight="1">
      <c r="A22" s="263"/>
      <c r="B22" s="17" t="s">
        <v>27</v>
      </c>
      <c r="C22" s="17"/>
      <c r="D22" s="17"/>
      <c r="E22" s="123"/>
      <c r="F22" s="123">
        <f>F21+F20+F19+F18+F17+F15</f>
        <v>18000</v>
      </c>
      <c r="G22" s="134"/>
      <c r="I22" s="122"/>
    </row>
    <row r="23" spans="1:9" s="121" customFormat="1" ht="12.75">
      <c r="A23" s="263">
        <v>226000</v>
      </c>
      <c r="B23" s="132" t="s">
        <v>122</v>
      </c>
      <c r="C23" s="14"/>
      <c r="D23" s="14"/>
      <c r="E23" s="11"/>
      <c r="F23" s="11"/>
      <c r="G23" s="118"/>
      <c r="I23" s="122"/>
    </row>
    <row r="24" spans="1:9" s="121" customFormat="1" ht="12.75">
      <c r="A24" s="263"/>
      <c r="B24" s="14" t="s">
        <v>243</v>
      </c>
      <c r="C24" s="14" t="s">
        <v>8</v>
      </c>
      <c r="D24" s="14">
        <v>9</v>
      </c>
      <c r="E24" s="11">
        <v>3200</v>
      </c>
      <c r="F24" s="11">
        <f>E24*D24</f>
        <v>28800</v>
      </c>
      <c r="G24" s="118" t="s">
        <v>34</v>
      </c>
      <c r="H24" s="218"/>
      <c r="I24" s="122"/>
    </row>
    <row r="25" spans="1:7" ht="12.75">
      <c r="A25" s="263"/>
      <c r="B25" s="14" t="s">
        <v>247</v>
      </c>
      <c r="C25" s="14" t="s">
        <v>23</v>
      </c>
      <c r="D25" s="14">
        <v>1</v>
      </c>
      <c r="E25" s="11">
        <v>4200</v>
      </c>
      <c r="F25" s="206">
        <f>E25*D25</f>
        <v>4200</v>
      </c>
      <c r="G25" s="15" t="s">
        <v>23</v>
      </c>
    </row>
    <row r="26" spans="1:7" ht="1.5" customHeight="1">
      <c r="A26" s="263"/>
      <c r="B26" s="14"/>
      <c r="C26" s="14"/>
      <c r="D26" s="14"/>
      <c r="E26" s="11"/>
      <c r="F26" s="11">
        <f>E26*D26</f>
        <v>0</v>
      </c>
      <c r="G26" s="15" t="s">
        <v>23</v>
      </c>
    </row>
    <row r="27" spans="1:7" ht="12.75">
      <c r="A27" s="263"/>
      <c r="B27" s="14" t="s">
        <v>239</v>
      </c>
      <c r="C27" s="14" t="s">
        <v>210</v>
      </c>
      <c r="D27" s="14">
        <v>2</v>
      </c>
      <c r="E27" s="11">
        <v>6000</v>
      </c>
      <c r="F27" s="206">
        <f>E27*D27</f>
        <v>12000</v>
      </c>
      <c r="G27" s="15" t="s">
        <v>23</v>
      </c>
    </row>
    <row r="28" spans="1:7" ht="0.75" customHeight="1">
      <c r="A28" s="263"/>
      <c r="B28" s="14"/>
      <c r="C28" s="14"/>
      <c r="D28" s="14"/>
      <c r="E28" s="11"/>
      <c r="F28" s="11">
        <f>E28*D28</f>
        <v>0</v>
      </c>
      <c r="G28" s="15" t="s">
        <v>23</v>
      </c>
    </row>
    <row r="29" spans="1:9" s="121" customFormat="1" ht="12.75">
      <c r="A29" s="263"/>
      <c r="B29" s="17" t="s">
        <v>27</v>
      </c>
      <c r="C29" s="17"/>
      <c r="D29" s="17"/>
      <c r="E29" s="123"/>
      <c r="F29" s="123">
        <f>SUM(F24:F28)</f>
        <v>45000</v>
      </c>
      <c r="G29" s="134"/>
      <c r="I29" s="122"/>
    </row>
    <row r="30" spans="1:9" s="121" customFormat="1" ht="12.75">
      <c r="A30" s="263">
        <v>310000</v>
      </c>
      <c r="B30" s="132" t="s">
        <v>189</v>
      </c>
      <c r="C30" s="13"/>
      <c r="D30" s="14"/>
      <c r="E30" s="11"/>
      <c r="F30" s="11"/>
      <c r="G30" s="118"/>
      <c r="I30" s="122"/>
    </row>
    <row r="31" spans="1:7" ht="12" customHeight="1">
      <c r="A31" s="263"/>
      <c r="B31" s="196" t="s">
        <v>216</v>
      </c>
      <c r="C31" s="196" t="s">
        <v>217</v>
      </c>
      <c r="D31" s="196">
        <v>5</v>
      </c>
      <c r="E31" s="197">
        <v>1000</v>
      </c>
      <c r="F31" s="197">
        <f>D31*E31</f>
        <v>5000</v>
      </c>
      <c r="G31" s="118">
        <v>4</v>
      </c>
    </row>
    <row r="32" spans="1:7" ht="11.25" customHeight="1">
      <c r="A32" s="263"/>
      <c r="B32" s="17" t="s">
        <v>27</v>
      </c>
      <c r="C32" s="135"/>
      <c r="D32" s="135"/>
      <c r="E32" s="136"/>
      <c r="F32" s="123">
        <v>5000</v>
      </c>
      <c r="G32" s="124"/>
    </row>
    <row r="33" spans="1:7" ht="12" customHeight="1">
      <c r="A33" s="263"/>
      <c r="B33" s="132" t="s">
        <v>49</v>
      </c>
      <c r="C33" s="14"/>
      <c r="D33" s="14"/>
      <c r="E33" s="11"/>
      <c r="F33" s="11"/>
      <c r="G33" s="118"/>
    </row>
    <row r="34" spans="1:7" ht="12.75" customHeight="1" hidden="1">
      <c r="A34" s="263"/>
      <c r="B34" s="14"/>
      <c r="C34" s="14"/>
      <c r="D34" s="14"/>
      <c r="E34" s="11"/>
      <c r="F34" s="11">
        <f>E34*D34</f>
        <v>0</v>
      </c>
      <c r="G34" s="118"/>
    </row>
    <row r="35" spans="1:7" ht="12.75" customHeight="1">
      <c r="A35" s="263"/>
      <c r="B35" s="196" t="s">
        <v>218</v>
      </c>
      <c r="C35" s="196" t="s">
        <v>9</v>
      </c>
      <c r="D35" s="196">
        <v>1</v>
      </c>
      <c r="E35" s="197">
        <v>197000</v>
      </c>
      <c r="F35" s="197">
        <f>E35*D35</f>
        <v>197000</v>
      </c>
      <c r="G35" s="210">
        <v>3</v>
      </c>
    </row>
    <row r="36" spans="1:7" ht="13.5" customHeight="1">
      <c r="A36" s="263"/>
      <c r="B36" s="17" t="s">
        <v>27</v>
      </c>
      <c r="C36" s="135"/>
      <c r="D36" s="135"/>
      <c r="E36" s="136"/>
      <c r="F36" s="123">
        <f>SUM(F34:F35)</f>
        <v>197000</v>
      </c>
      <c r="G36" s="124"/>
    </row>
    <row r="37" spans="1:7" ht="12.75">
      <c r="A37" s="263">
        <v>340000</v>
      </c>
      <c r="B37" s="132" t="s">
        <v>31</v>
      </c>
      <c r="C37" s="14"/>
      <c r="D37" s="14"/>
      <c r="E37" s="11"/>
      <c r="F37" s="11"/>
      <c r="G37" s="118"/>
    </row>
    <row r="38" spans="1:7" ht="12.75" customHeight="1">
      <c r="A38" s="263"/>
      <c r="B38" s="137" t="s">
        <v>32</v>
      </c>
      <c r="C38" s="138"/>
      <c r="D38" s="14"/>
      <c r="E38" s="11"/>
      <c r="F38" s="11"/>
      <c r="G38" s="118"/>
    </row>
    <row r="39" spans="1:7" ht="12.75" customHeight="1">
      <c r="A39" s="263"/>
      <c r="B39" s="209" t="s">
        <v>51</v>
      </c>
      <c r="C39" s="196" t="s">
        <v>9</v>
      </c>
      <c r="D39" s="196">
        <v>1</v>
      </c>
      <c r="E39" s="197">
        <v>24000</v>
      </c>
      <c r="F39" s="197">
        <f>E39*D39</f>
        <v>24000</v>
      </c>
      <c r="G39" s="210">
        <v>3</v>
      </c>
    </row>
    <row r="40" spans="1:7" ht="14.25" customHeight="1">
      <c r="A40" s="263"/>
      <c r="B40" s="209" t="s">
        <v>219</v>
      </c>
      <c r="C40" s="196" t="s">
        <v>9</v>
      </c>
      <c r="D40" s="196">
        <v>2</v>
      </c>
      <c r="E40" s="197">
        <v>17500</v>
      </c>
      <c r="F40" s="197">
        <f>D40*E40</f>
        <v>35000</v>
      </c>
      <c r="G40" s="210">
        <v>3</v>
      </c>
    </row>
    <row r="41" spans="1:7" ht="12.75" customHeight="1">
      <c r="A41" s="263"/>
      <c r="B41" s="209" t="s">
        <v>173</v>
      </c>
      <c r="C41" s="196" t="s">
        <v>9</v>
      </c>
      <c r="D41" s="196">
        <v>8</v>
      </c>
      <c r="E41" s="197">
        <v>1300</v>
      </c>
      <c r="F41" s="197">
        <f>E41*D41</f>
        <v>10400</v>
      </c>
      <c r="G41" s="210">
        <v>3</v>
      </c>
    </row>
    <row r="42" spans="1:7" ht="12.75" customHeight="1">
      <c r="A42" s="263"/>
      <c r="B42" s="209" t="s">
        <v>174</v>
      </c>
      <c r="C42" s="196" t="s">
        <v>9</v>
      </c>
      <c r="D42" s="196">
        <v>12</v>
      </c>
      <c r="E42" s="197">
        <v>1000</v>
      </c>
      <c r="F42" s="197">
        <f>E42*D42</f>
        <v>12000</v>
      </c>
      <c r="G42" s="210">
        <v>3</v>
      </c>
    </row>
    <row r="43" spans="1:7" ht="12.75" customHeight="1">
      <c r="A43" s="263"/>
      <c r="B43" s="209" t="s">
        <v>220</v>
      </c>
      <c r="C43" s="196" t="s">
        <v>9</v>
      </c>
      <c r="D43" s="196">
        <v>1</v>
      </c>
      <c r="E43" s="197">
        <v>35000</v>
      </c>
      <c r="F43" s="197">
        <f>E43*D43</f>
        <v>35000</v>
      </c>
      <c r="G43" s="210">
        <v>3</v>
      </c>
    </row>
    <row r="44" spans="1:7" ht="12.75" customHeight="1">
      <c r="A44" s="263"/>
      <c r="B44" s="209" t="s">
        <v>240</v>
      </c>
      <c r="C44" s="196" t="s">
        <v>9</v>
      </c>
      <c r="D44" s="196">
        <v>12</v>
      </c>
      <c r="E44" s="197">
        <v>1200</v>
      </c>
      <c r="F44" s="197">
        <f>E44*D44</f>
        <v>14400</v>
      </c>
      <c r="G44" s="210">
        <v>3</v>
      </c>
    </row>
    <row r="45" spans="1:10" ht="12.75" customHeight="1">
      <c r="A45" s="263"/>
      <c r="B45" s="211" t="s">
        <v>27</v>
      </c>
      <c r="C45" s="211"/>
      <c r="D45" s="211"/>
      <c r="E45" s="212"/>
      <c r="F45" s="212">
        <f>F44+F43+F42+F41+F40+F39</f>
        <v>130800</v>
      </c>
      <c r="G45" s="213"/>
      <c r="J45" s="205"/>
    </row>
    <row r="46" spans="1:9" s="121" customFormat="1" ht="12.75" customHeight="1">
      <c r="A46" s="263"/>
      <c r="B46" s="214" t="s">
        <v>12</v>
      </c>
      <c r="C46" s="215"/>
      <c r="D46" s="196"/>
      <c r="E46" s="197"/>
      <c r="F46" s="197"/>
      <c r="G46" s="210"/>
      <c r="I46" s="122"/>
    </row>
    <row r="47" spans="1:7" ht="12.75" customHeight="1">
      <c r="A47" s="263"/>
      <c r="B47" s="196" t="s">
        <v>194</v>
      </c>
      <c r="C47" s="196" t="s">
        <v>9</v>
      </c>
      <c r="D47" s="196">
        <v>30</v>
      </c>
      <c r="E47" s="197">
        <v>330</v>
      </c>
      <c r="F47" s="197">
        <f>D47*E47</f>
        <v>9900</v>
      </c>
      <c r="G47" s="210">
        <v>2.4</v>
      </c>
    </row>
    <row r="48" spans="1:7" ht="12.75" customHeight="1">
      <c r="A48" s="263"/>
      <c r="B48" s="196" t="s">
        <v>54</v>
      </c>
      <c r="C48" s="196" t="s">
        <v>9</v>
      </c>
      <c r="D48" s="196">
        <v>100</v>
      </c>
      <c r="E48" s="197">
        <v>110</v>
      </c>
      <c r="F48" s="197">
        <f aca="true" t="shared" si="0" ref="F48:F57">D48*E48</f>
        <v>11000</v>
      </c>
      <c r="G48" s="210">
        <v>2.4</v>
      </c>
    </row>
    <row r="49" spans="1:7" ht="12.75" customHeight="1">
      <c r="A49" s="263"/>
      <c r="B49" s="196" t="s">
        <v>57</v>
      </c>
      <c r="C49" s="196" t="s">
        <v>9</v>
      </c>
      <c r="D49" s="196">
        <v>40</v>
      </c>
      <c r="E49" s="197">
        <v>95</v>
      </c>
      <c r="F49" s="197">
        <f t="shared" si="0"/>
        <v>3800</v>
      </c>
      <c r="G49" s="210">
        <v>2.4</v>
      </c>
    </row>
    <row r="50" spans="1:7" ht="12.75" customHeight="1">
      <c r="A50" s="263"/>
      <c r="B50" s="196" t="s">
        <v>55</v>
      </c>
      <c r="C50" s="196" t="s">
        <v>9</v>
      </c>
      <c r="D50" s="196">
        <v>30</v>
      </c>
      <c r="E50" s="197">
        <v>230</v>
      </c>
      <c r="F50" s="197">
        <f t="shared" si="0"/>
        <v>6900</v>
      </c>
      <c r="G50" s="210">
        <v>2.4</v>
      </c>
    </row>
    <row r="51" spans="1:7" ht="12.75" customHeight="1">
      <c r="A51" s="263"/>
      <c r="B51" s="196" t="s">
        <v>56</v>
      </c>
      <c r="C51" s="196" t="s">
        <v>9</v>
      </c>
      <c r="D51" s="196">
        <v>50</v>
      </c>
      <c r="E51" s="197">
        <v>97</v>
      </c>
      <c r="F51" s="197">
        <f t="shared" si="0"/>
        <v>4850</v>
      </c>
      <c r="G51" s="210">
        <v>2.4</v>
      </c>
    </row>
    <row r="52" spans="1:7" ht="12.75" customHeight="1">
      <c r="A52" s="263"/>
      <c r="B52" s="196" t="s">
        <v>53</v>
      </c>
      <c r="C52" s="196" t="s">
        <v>9</v>
      </c>
      <c r="D52" s="196">
        <v>80</v>
      </c>
      <c r="E52" s="197">
        <v>115</v>
      </c>
      <c r="F52" s="197">
        <f t="shared" si="0"/>
        <v>9200</v>
      </c>
      <c r="G52" s="210">
        <v>2.4</v>
      </c>
    </row>
    <row r="53" spans="1:7" ht="12.75" customHeight="1">
      <c r="A53" s="263"/>
      <c r="B53" s="196" t="s">
        <v>178</v>
      </c>
      <c r="C53" s="196" t="s">
        <v>9</v>
      </c>
      <c r="D53" s="196">
        <v>40</v>
      </c>
      <c r="E53" s="197">
        <v>125</v>
      </c>
      <c r="F53" s="197">
        <f t="shared" si="0"/>
        <v>5000</v>
      </c>
      <c r="G53" s="210">
        <v>2.4</v>
      </c>
    </row>
    <row r="54" spans="1:7" ht="12.75" customHeight="1">
      <c r="A54" s="263"/>
      <c r="B54" s="196" t="s">
        <v>179</v>
      </c>
      <c r="C54" s="196" t="s">
        <v>9</v>
      </c>
      <c r="D54" s="196">
        <v>40</v>
      </c>
      <c r="E54" s="197">
        <v>170</v>
      </c>
      <c r="F54" s="197">
        <f t="shared" si="0"/>
        <v>6800</v>
      </c>
      <c r="G54" s="210">
        <v>2.4</v>
      </c>
    </row>
    <row r="55" spans="1:7" ht="12.75" customHeight="1">
      <c r="A55" s="263"/>
      <c r="B55" s="196" t="s">
        <v>61</v>
      </c>
      <c r="C55" s="196" t="s">
        <v>9</v>
      </c>
      <c r="D55" s="196">
        <v>4</v>
      </c>
      <c r="E55" s="197">
        <v>399</v>
      </c>
      <c r="F55" s="197">
        <f t="shared" si="0"/>
        <v>1596</v>
      </c>
      <c r="G55" s="210">
        <v>2.4</v>
      </c>
    </row>
    <row r="56" spans="1:7" ht="12.75" customHeight="1">
      <c r="A56" s="263"/>
      <c r="B56" s="196" t="s">
        <v>181</v>
      </c>
      <c r="C56" s="196" t="s">
        <v>9</v>
      </c>
      <c r="D56" s="196">
        <v>10</v>
      </c>
      <c r="E56" s="197">
        <v>60</v>
      </c>
      <c r="F56" s="197">
        <f t="shared" si="0"/>
        <v>600</v>
      </c>
      <c r="G56" s="210"/>
    </row>
    <row r="57" spans="1:7" ht="12.75" customHeight="1">
      <c r="A57" s="263"/>
      <c r="B57" s="196" t="s">
        <v>52</v>
      </c>
      <c r="C57" s="196" t="s">
        <v>9</v>
      </c>
      <c r="D57" s="196">
        <v>80</v>
      </c>
      <c r="E57" s="197">
        <v>130</v>
      </c>
      <c r="F57" s="197">
        <f t="shared" si="0"/>
        <v>10400</v>
      </c>
      <c r="G57" s="210">
        <v>2.4</v>
      </c>
    </row>
    <row r="58" spans="1:10" ht="12.75" customHeight="1">
      <c r="A58" s="263"/>
      <c r="B58" s="119" t="s">
        <v>27</v>
      </c>
      <c r="C58" s="119"/>
      <c r="D58" s="119"/>
      <c r="E58" s="120"/>
      <c r="F58" s="120">
        <f>F57+F56+F55+F54+F53+F52+F51+F50+F49+F48+F47</f>
        <v>70046</v>
      </c>
      <c r="G58" s="120"/>
      <c r="J58" s="205"/>
    </row>
    <row r="59" spans="1:7" ht="12.75" customHeight="1">
      <c r="A59" s="263"/>
      <c r="B59" s="139" t="s">
        <v>193</v>
      </c>
      <c r="C59" s="14"/>
      <c r="D59" s="14"/>
      <c r="E59" s="11"/>
      <c r="F59" s="11"/>
      <c r="G59" s="118">
        <v>2</v>
      </c>
    </row>
    <row r="60" spans="1:7" ht="12.75" customHeight="1">
      <c r="A60" s="263"/>
      <c r="B60" s="222" t="s">
        <v>45</v>
      </c>
      <c r="C60" s="196" t="s">
        <v>9</v>
      </c>
      <c r="D60" s="196">
        <v>20</v>
      </c>
      <c r="E60" s="197">
        <v>50</v>
      </c>
      <c r="F60" s="197">
        <f aca="true" t="shared" si="1" ref="F60:F72">D60*E60</f>
        <v>1000</v>
      </c>
      <c r="G60" s="118">
        <v>2</v>
      </c>
    </row>
    <row r="61" spans="1:7" ht="12.75" customHeight="1">
      <c r="A61" s="263"/>
      <c r="B61" s="148" t="s">
        <v>35</v>
      </c>
      <c r="C61" s="14" t="s">
        <v>9</v>
      </c>
      <c r="D61" s="14">
        <v>2</v>
      </c>
      <c r="E61" s="11">
        <v>89</v>
      </c>
      <c r="F61" s="11">
        <f t="shared" si="1"/>
        <v>178</v>
      </c>
      <c r="G61" s="118">
        <v>2</v>
      </c>
    </row>
    <row r="62" spans="1:7" ht="12.75" customHeight="1">
      <c r="A62" s="263"/>
      <c r="B62" s="148" t="s">
        <v>248</v>
      </c>
      <c r="C62" s="14" t="s">
        <v>9</v>
      </c>
      <c r="D62" s="14">
        <v>14</v>
      </c>
      <c r="E62" s="11">
        <v>34</v>
      </c>
      <c r="F62" s="11">
        <f t="shared" si="1"/>
        <v>476</v>
      </c>
      <c r="G62" s="118">
        <v>2</v>
      </c>
    </row>
    <row r="63" spans="1:7" ht="12.75" customHeight="1">
      <c r="A63" s="263"/>
      <c r="B63" s="221" t="s">
        <v>46</v>
      </c>
      <c r="C63" s="196" t="s">
        <v>11</v>
      </c>
      <c r="D63" s="196">
        <v>20</v>
      </c>
      <c r="E63" s="197">
        <v>90</v>
      </c>
      <c r="F63" s="197">
        <f>D63*E63</f>
        <v>1800</v>
      </c>
      <c r="G63" s="210">
        <v>2</v>
      </c>
    </row>
    <row r="64" spans="1:7" ht="12.75" customHeight="1">
      <c r="A64" s="263"/>
      <c r="B64" s="13" t="s">
        <v>62</v>
      </c>
      <c r="C64" s="14" t="s">
        <v>11</v>
      </c>
      <c r="D64" s="14">
        <v>20</v>
      </c>
      <c r="E64" s="11">
        <v>90</v>
      </c>
      <c r="F64" s="11">
        <f t="shared" si="1"/>
        <v>1800</v>
      </c>
      <c r="G64" s="118">
        <v>2</v>
      </c>
    </row>
    <row r="65" spans="1:7" ht="12.75" customHeight="1">
      <c r="A65" s="263"/>
      <c r="B65" s="14" t="s">
        <v>18</v>
      </c>
      <c r="C65" s="14" t="s">
        <v>9</v>
      </c>
      <c r="D65" s="14">
        <v>300</v>
      </c>
      <c r="E65" s="11">
        <v>10</v>
      </c>
      <c r="F65" s="11">
        <f t="shared" si="1"/>
        <v>3000</v>
      </c>
      <c r="G65" s="118">
        <v>2</v>
      </c>
    </row>
    <row r="66" spans="1:7" ht="12.75" customHeight="1">
      <c r="A66" s="263"/>
      <c r="B66" s="198" t="s">
        <v>246</v>
      </c>
      <c r="C66" s="196" t="s">
        <v>9</v>
      </c>
      <c r="D66" s="196">
        <v>20</v>
      </c>
      <c r="E66" s="197">
        <v>90</v>
      </c>
      <c r="F66" s="197">
        <f>D66*E66</f>
        <v>1800</v>
      </c>
      <c r="G66" s="210">
        <v>2</v>
      </c>
    </row>
    <row r="67" spans="1:9" ht="12.75" customHeight="1">
      <c r="A67" s="263"/>
      <c r="B67" s="119" t="s">
        <v>27</v>
      </c>
      <c r="C67" s="119"/>
      <c r="D67" s="119"/>
      <c r="E67" s="120"/>
      <c r="F67" s="207">
        <f>F66+F65+F64+F63+F62+F61+F60</f>
        <v>10054</v>
      </c>
      <c r="G67" s="120"/>
      <c r="I67" s="220"/>
    </row>
    <row r="68" spans="1:7" ht="12.75" customHeight="1">
      <c r="A68" s="263"/>
      <c r="B68" s="191" t="s">
        <v>221</v>
      </c>
      <c r="C68" s="193"/>
      <c r="D68" s="193"/>
      <c r="E68" s="194"/>
      <c r="F68" s="194"/>
      <c r="G68" s="194"/>
    </row>
    <row r="69" spans="1:7" ht="12.75" customHeight="1">
      <c r="A69" s="263"/>
      <c r="B69" s="196" t="s">
        <v>214</v>
      </c>
      <c r="C69" s="196" t="s">
        <v>9</v>
      </c>
      <c r="D69" s="196">
        <v>20</v>
      </c>
      <c r="E69" s="197">
        <v>1500</v>
      </c>
      <c r="F69" s="197">
        <f>D69*E69</f>
        <v>30000</v>
      </c>
      <c r="G69" s="118">
        <v>4</v>
      </c>
    </row>
    <row r="70" spans="1:7" ht="12.75" customHeight="1">
      <c r="A70" s="263"/>
      <c r="B70" s="196" t="s">
        <v>214</v>
      </c>
      <c r="C70" s="196" t="s">
        <v>9</v>
      </c>
      <c r="D70" s="196">
        <v>20</v>
      </c>
      <c r="E70" s="197">
        <v>1500</v>
      </c>
      <c r="F70" s="197">
        <f>D70*E70</f>
        <v>30000</v>
      </c>
      <c r="G70" s="118">
        <v>4</v>
      </c>
    </row>
    <row r="71" spans="1:7" ht="12.75" customHeight="1">
      <c r="A71" s="263"/>
      <c r="B71" s="198" t="s">
        <v>235</v>
      </c>
      <c r="C71" s="196" t="s">
        <v>9</v>
      </c>
      <c r="D71" s="196">
        <v>7</v>
      </c>
      <c r="E71" s="197">
        <v>800</v>
      </c>
      <c r="F71" s="197">
        <f>D71*E71</f>
        <v>5600</v>
      </c>
      <c r="G71" s="118">
        <v>4</v>
      </c>
    </row>
    <row r="72" spans="1:7" ht="12.75" customHeight="1">
      <c r="A72" s="263"/>
      <c r="B72" s="198" t="s">
        <v>182</v>
      </c>
      <c r="C72" s="196" t="s">
        <v>9</v>
      </c>
      <c r="D72" s="196">
        <v>7</v>
      </c>
      <c r="E72" s="197">
        <v>1500</v>
      </c>
      <c r="F72" s="197">
        <f t="shared" si="1"/>
        <v>10500</v>
      </c>
      <c r="G72" s="118">
        <v>4</v>
      </c>
    </row>
    <row r="73" spans="1:7" ht="12.75" customHeight="1">
      <c r="A73" s="263"/>
      <c r="B73" s="119" t="s">
        <v>27</v>
      </c>
      <c r="C73" s="119"/>
      <c r="D73" s="119"/>
      <c r="E73" s="120"/>
      <c r="F73" s="120">
        <f>F72+F71+F70+F69</f>
        <v>76100</v>
      </c>
      <c r="G73" s="120"/>
    </row>
    <row r="74" spans="1:9" s="121" customFormat="1" ht="12.75" customHeight="1">
      <c r="A74" s="263"/>
      <c r="B74" s="17" t="s">
        <v>175</v>
      </c>
      <c r="C74" s="17"/>
      <c r="D74" s="17"/>
      <c r="E74" s="123"/>
      <c r="F74" s="123">
        <f>F73+F67+F58+F45</f>
        <v>287000</v>
      </c>
      <c r="G74" s="124"/>
      <c r="I74" s="122"/>
    </row>
    <row r="75" spans="1:9" s="121" customFormat="1" ht="13.5" customHeight="1">
      <c r="A75" s="260" t="s">
        <v>22</v>
      </c>
      <c r="B75" s="261"/>
      <c r="C75" s="132"/>
      <c r="D75" s="132"/>
      <c r="E75" s="144"/>
      <c r="F75" s="144">
        <f>F74+F36+F32+F29+F22+F14+F11+F7</f>
        <v>682000</v>
      </c>
      <c r="G75" s="125"/>
      <c r="I75" s="122"/>
    </row>
    <row r="76" ht="12.75">
      <c r="G76" s="110"/>
    </row>
    <row r="77" spans="1:8" s="33" customFormat="1" ht="12.75">
      <c r="A77" s="141" t="s">
        <v>176</v>
      </c>
      <c r="B77" s="110"/>
      <c r="C77" s="34"/>
      <c r="D77" s="36"/>
      <c r="E77" s="142"/>
      <c r="F77" s="142"/>
      <c r="G77" s="36"/>
      <c r="H77" s="143"/>
    </row>
    <row r="78" spans="1:8" s="33" customFormat="1" ht="12.75">
      <c r="A78" s="141" t="s">
        <v>190</v>
      </c>
      <c r="B78" s="110"/>
      <c r="C78" s="34"/>
      <c r="D78" s="36"/>
      <c r="E78" s="142"/>
      <c r="F78" s="142"/>
      <c r="G78" s="36"/>
      <c r="H78" s="143"/>
    </row>
    <row r="79" spans="1:7" ht="12.75">
      <c r="A79" s="121"/>
      <c r="C79" s="126"/>
      <c r="D79" s="126"/>
      <c r="E79" s="127"/>
      <c r="F79" s="127"/>
      <c r="G79" s="110"/>
    </row>
    <row r="83" ht="12.75">
      <c r="G83" s="129"/>
    </row>
  </sheetData>
  <sheetProtection/>
  <mergeCells count="10">
    <mergeCell ref="A75:B75"/>
    <mergeCell ref="A1:G1"/>
    <mergeCell ref="A4:A7"/>
    <mergeCell ref="A8:A11"/>
    <mergeCell ref="A2:G2"/>
    <mergeCell ref="A23:A29"/>
    <mergeCell ref="A15:A22"/>
    <mergeCell ref="A30:A36"/>
    <mergeCell ref="A37:A74"/>
    <mergeCell ref="A12:A14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O54"/>
  <sheetViews>
    <sheetView zoomScalePageLayoutView="0" workbookViewId="0" topLeftCell="A22">
      <selection activeCell="I47" sqref="I47"/>
    </sheetView>
  </sheetViews>
  <sheetFormatPr defaultColWidth="9.00390625" defaultRowHeight="12.75"/>
  <cols>
    <col min="1" max="1" width="7.375" style="33" customWidth="1"/>
    <col min="2" max="2" width="49.75390625" style="33" customWidth="1"/>
    <col min="3" max="3" width="6.375" style="33" customWidth="1"/>
    <col min="4" max="4" width="5.00390625" style="33" customWidth="1"/>
    <col min="5" max="5" width="2.625" style="33" customWidth="1"/>
    <col min="6" max="6" width="12.375" style="33" customWidth="1"/>
    <col min="7" max="16384" width="9.125" style="33" customWidth="1"/>
  </cols>
  <sheetData>
    <row r="1" spans="1:7" ht="12.75" customHeight="1">
      <c r="A1" s="262" t="s">
        <v>222</v>
      </c>
      <c r="B1" s="262"/>
      <c r="C1" s="262"/>
      <c r="D1" s="262"/>
      <c r="E1" s="262"/>
      <c r="F1" s="262"/>
      <c r="G1" s="262"/>
    </row>
    <row r="2" spans="1:7" ht="12.75">
      <c r="A2" s="264" t="s">
        <v>58</v>
      </c>
      <c r="B2" s="264"/>
      <c r="C2" s="264"/>
      <c r="D2" s="264"/>
      <c r="E2" s="264"/>
      <c r="F2" s="264"/>
      <c r="G2" s="264"/>
    </row>
    <row r="3" spans="1:15" ht="63.75">
      <c r="A3" s="113" t="s">
        <v>29</v>
      </c>
      <c r="B3" s="114" t="s">
        <v>1</v>
      </c>
      <c r="C3" s="114" t="s">
        <v>6</v>
      </c>
      <c r="D3" s="114" t="s">
        <v>2</v>
      </c>
      <c r="E3" s="115" t="s">
        <v>3</v>
      </c>
      <c r="F3" s="115" t="s">
        <v>0</v>
      </c>
      <c r="G3" s="114" t="s">
        <v>4</v>
      </c>
      <c r="O3" s="33" t="s">
        <v>238</v>
      </c>
    </row>
    <row r="4" spans="1:7" ht="12.75">
      <c r="A4" s="263">
        <v>212000</v>
      </c>
      <c r="B4" s="16"/>
      <c r="C4" s="15"/>
      <c r="D4" s="15"/>
      <c r="E4" s="130"/>
      <c r="F4" s="131"/>
      <c r="G4" s="15"/>
    </row>
    <row r="5" spans="1:8" ht="25.5">
      <c r="A5" s="263"/>
      <c r="B5" s="13" t="s">
        <v>244</v>
      </c>
      <c r="C5" s="15" t="s">
        <v>210</v>
      </c>
      <c r="D5" s="15">
        <v>2</v>
      </c>
      <c r="E5" s="130">
        <v>35000</v>
      </c>
      <c r="F5" s="130">
        <f>E5*D5</f>
        <v>70000</v>
      </c>
      <c r="G5" s="15" t="s">
        <v>23</v>
      </c>
      <c r="H5" s="33" t="s">
        <v>245</v>
      </c>
    </row>
    <row r="6" spans="1:7" ht="25.5">
      <c r="A6" s="263"/>
      <c r="B6" s="13" t="s">
        <v>209</v>
      </c>
      <c r="C6" s="15" t="s">
        <v>210</v>
      </c>
      <c r="D6" s="15">
        <v>2</v>
      </c>
      <c r="E6" s="130">
        <v>3200</v>
      </c>
      <c r="F6" s="130">
        <f>E6*D6</f>
        <v>6400</v>
      </c>
      <c r="G6" s="15" t="s">
        <v>23</v>
      </c>
    </row>
    <row r="7" spans="1:7" ht="12.75">
      <c r="A7" s="263"/>
      <c r="B7" s="14" t="s">
        <v>208</v>
      </c>
      <c r="C7" s="14" t="s">
        <v>210</v>
      </c>
      <c r="D7" s="13">
        <v>1</v>
      </c>
      <c r="E7" s="9">
        <v>3600</v>
      </c>
      <c r="F7" s="9">
        <f>E7*D7</f>
        <v>3600</v>
      </c>
      <c r="G7" s="15" t="s">
        <v>23</v>
      </c>
    </row>
    <row r="8" spans="1:7" ht="12.75">
      <c r="A8" s="263"/>
      <c r="B8" s="17" t="s">
        <v>27</v>
      </c>
      <c r="C8" s="17"/>
      <c r="D8" s="18"/>
      <c r="E8" s="19"/>
      <c r="F8" s="19">
        <f>SUM(F5:F7)</f>
        <v>80000</v>
      </c>
      <c r="G8" s="20"/>
    </row>
    <row r="9" spans="1:7" ht="12.75">
      <c r="A9" s="263">
        <v>226000</v>
      </c>
      <c r="B9" s="132" t="s">
        <v>122</v>
      </c>
      <c r="C9" s="14"/>
      <c r="D9" s="14"/>
      <c r="E9" s="11"/>
      <c r="F9" s="11"/>
      <c r="G9" s="118"/>
    </row>
    <row r="10" spans="1:7" ht="12.75">
      <c r="A10" s="263"/>
      <c r="B10" s="14" t="s">
        <v>172</v>
      </c>
      <c r="C10" s="14" t="s">
        <v>210</v>
      </c>
      <c r="D10" s="14">
        <v>4</v>
      </c>
      <c r="E10" s="11">
        <v>3250</v>
      </c>
      <c r="F10" s="11">
        <f>E10*D10</f>
        <v>13000</v>
      </c>
      <c r="G10" s="15" t="s">
        <v>23</v>
      </c>
    </row>
    <row r="11" spans="1:7" ht="0.75" customHeight="1">
      <c r="A11" s="263"/>
      <c r="B11" s="14"/>
      <c r="C11" s="14"/>
      <c r="D11" s="14"/>
      <c r="E11" s="11"/>
      <c r="F11" s="11">
        <f>E11*D11</f>
        <v>0</v>
      </c>
      <c r="G11" s="15"/>
    </row>
    <row r="12" spans="1:7" ht="12.75">
      <c r="A12" s="263"/>
      <c r="B12" s="14" t="s">
        <v>50</v>
      </c>
      <c r="C12" s="14" t="s">
        <v>23</v>
      </c>
      <c r="D12" s="14">
        <v>1</v>
      </c>
      <c r="E12" s="11">
        <v>7000</v>
      </c>
      <c r="F12" s="11">
        <f>E12*D12</f>
        <v>7000</v>
      </c>
      <c r="G12" s="15" t="s">
        <v>23</v>
      </c>
    </row>
    <row r="13" spans="1:7" ht="12.75">
      <c r="A13" s="263"/>
      <c r="B13" s="17" t="s">
        <v>27</v>
      </c>
      <c r="C13" s="17"/>
      <c r="D13" s="17"/>
      <c r="E13" s="123"/>
      <c r="F13" s="123">
        <f>SUM(F10:F12)</f>
        <v>20000</v>
      </c>
      <c r="G13" s="134"/>
    </row>
    <row r="14" spans="1:7" ht="12.75">
      <c r="A14" s="263">
        <v>310000</v>
      </c>
      <c r="B14" s="132" t="s">
        <v>49</v>
      </c>
      <c r="C14" s="13"/>
      <c r="D14" s="14"/>
      <c r="E14" s="11"/>
      <c r="F14" s="11"/>
      <c r="G14" s="118"/>
    </row>
    <row r="15" spans="1:8" ht="12.75">
      <c r="A15" s="263"/>
      <c r="B15" s="14" t="s">
        <v>241</v>
      </c>
      <c r="C15" s="13" t="s">
        <v>9</v>
      </c>
      <c r="D15" s="14">
        <v>1</v>
      </c>
      <c r="E15" s="11">
        <v>7000</v>
      </c>
      <c r="F15" s="11">
        <v>7500</v>
      </c>
      <c r="G15" s="118">
        <v>1</v>
      </c>
      <c r="H15" s="217"/>
    </row>
    <row r="16" spans="1:7" ht="12.75">
      <c r="A16" s="263"/>
      <c r="B16" s="14" t="s">
        <v>232</v>
      </c>
      <c r="C16" s="13" t="s">
        <v>9</v>
      </c>
      <c r="D16" s="14">
        <v>4</v>
      </c>
      <c r="E16" s="11">
        <v>12000</v>
      </c>
      <c r="F16" s="11">
        <f>E16*D16</f>
        <v>48000</v>
      </c>
      <c r="G16" s="118">
        <v>1</v>
      </c>
    </row>
    <row r="17" spans="1:10" ht="12" customHeight="1">
      <c r="A17" s="263"/>
      <c r="B17" s="14" t="s">
        <v>231</v>
      </c>
      <c r="C17" s="13" t="s">
        <v>9</v>
      </c>
      <c r="D17" s="14">
        <v>1</v>
      </c>
      <c r="E17" s="11">
        <v>8500</v>
      </c>
      <c r="F17" s="11">
        <v>9500</v>
      </c>
      <c r="G17" s="118">
        <v>1</v>
      </c>
      <c r="J17" s="217"/>
    </row>
    <row r="18" spans="1:7" ht="12.75" hidden="1">
      <c r="A18" s="263"/>
      <c r="B18" s="14"/>
      <c r="C18" s="14"/>
      <c r="D18" s="14"/>
      <c r="E18" s="11"/>
      <c r="F18" s="11"/>
      <c r="G18" s="118"/>
    </row>
    <row r="19" spans="1:7" ht="12.75">
      <c r="A19" s="263"/>
      <c r="B19" s="17" t="s">
        <v>27</v>
      </c>
      <c r="C19" s="135"/>
      <c r="D19" s="135"/>
      <c r="E19" s="136"/>
      <c r="F19" s="123">
        <f>F17+F16+F15</f>
        <v>65000</v>
      </c>
      <c r="G19" s="124"/>
    </row>
    <row r="20" spans="1:7" ht="12.75">
      <c r="A20" s="266">
        <v>340000</v>
      </c>
      <c r="B20" s="132" t="s">
        <v>31</v>
      </c>
      <c r="C20" s="14"/>
      <c r="D20" s="14"/>
      <c r="E20" s="11"/>
      <c r="F20" s="11"/>
      <c r="G20" s="118"/>
    </row>
    <row r="21" spans="1:7" ht="12.75">
      <c r="A21" s="267"/>
      <c r="B21" s="139" t="s">
        <v>12</v>
      </c>
      <c r="C21" s="140"/>
      <c r="D21" s="14"/>
      <c r="E21" s="11"/>
      <c r="F21" s="11"/>
      <c r="G21" s="118"/>
    </row>
    <row r="22" spans="1:7" ht="12" customHeight="1">
      <c r="A22" s="267"/>
      <c r="B22" s="14" t="s">
        <v>36</v>
      </c>
      <c r="C22" s="14" t="s">
        <v>9</v>
      </c>
      <c r="D22" s="14">
        <v>30</v>
      </c>
      <c r="E22" s="11">
        <v>330</v>
      </c>
      <c r="F22" s="11">
        <f>D22*E22</f>
        <v>9900</v>
      </c>
      <c r="G22" s="118">
        <v>3</v>
      </c>
    </row>
    <row r="23" spans="1:7" ht="1.5" customHeight="1">
      <c r="A23" s="267"/>
      <c r="B23" s="14"/>
      <c r="C23" s="14"/>
      <c r="D23" s="14"/>
      <c r="E23" s="11"/>
      <c r="F23" s="11">
        <f aca="true" t="shared" si="0" ref="F23:F33">D23*E23</f>
        <v>0</v>
      </c>
      <c r="G23" s="118">
        <v>3</v>
      </c>
    </row>
    <row r="24" spans="1:7" ht="12.75">
      <c r="A24" s="267"/>
      <c r="B24" s="14" t="s">
        <v>37</v>
      </c>
      <c r="C24" s="14" t="s">
        <v>9</v>
      </c>
      <c r="D24" s="14">
        <v>8</v>
      </c>
      <c r="E24" s="11">
        <v>154</v>
      </c>
      <c r="F24" s="11">
        <f t="shared" si="0"/>
        <v>1232</v>
      </c>
      <c r="G24" s="118">
        <v>3</v>
      </c>
    </row>
    <row r="25" spans="1:7" ht="14.25" customHeight="1">
      <c r="A25" s="267"/>
      <c r="B25" s="14" t="s">
        <v>60</v>
      </c>
      <c r="C25" s="14" t="s">
        <v>9</v>
      </c>
      <c r="D25" s="14">
        <v>8</v>
      </c>
      <c r="E25" s="11">
        <v>467</v>
      </c>
      <c r="F25" s="11">
        <f t="shared" si="0"/>
        <v>3736</v>
      </c>
      <c r="G25" s="118">
        <v>3</v>
      </c>
    </row>
    <row r="26" spans="1:7" ht="13.5" customHeight="1">
      <c r="A26" s="267"/>
      <c r="B26" s="155" t="s">
        <v>212</v>
      </c>
      <c r="C26" s="14" t="s">
        <v>9</v>
      </c>
      <c r="D26" s="14">
        <v>3</v>
      </c>
      <c r="E26" s="11">
        <v>380</v>
      </c>
      <c r="F26" s="11">
        <f t="shared" si="0"/>
        <v>1140</v>
      </c>
      <c r="G26" s="118">
        <v>3</v>
      </c>
    </row>
    <row r="27" spans="1:7" ht="10.5" customHeight="1">
      <c r="A27" s="267"/>
      <c r="B27" s="155" t="s">
        <v>180</v>
      </c>
      <c r="C27" s="14" t="s">
        <v>9</v>
      </c>
      <c r="D27" s="14">
        <v>14</v>
      </c>
      <c r="E27" s="11">
        <v>28</v>
      </c>
      <c r="F27" s="11">
        <f t="shared" si="0"/>
        <v>392</v>
      </c>
      <c r="G27" s="118">
        <v>3</v>
      </c>
    </row>
    <row r="28" spans="1:7" ht="11.25" customHeight="1" hidden="1">
      <c r="A28" s="267"/>
      <c r="B28" s="14"/>
      <c r="C28" s="14"/>
      <c r="D28" s="14"/>
      <c r="E28" s="11"/>
      <c r="F28" s="11"/>
      <c r="G28" s="118"/>
    </row>
    <row r="29" spans="1:7" ht="12.75" customHeight="1" hidden="1">
      <c r="A29" s="267"/>
      <c r="B29" s="155"/>
      <c r="C29" s="14"/>
      <c r="D29" s="14"/>
      <c r="E29" s="11"/>
      <c r="F29" s="11"/>
      <c r="G29" s="118">
        <v>3</v>
      </c>
    </row>
    <row r="30" spans="1:7" ht="12.75" hidden="1">
      <c r="A30" s="267"/>
      <c r="B30" s="155"/>
      <c r="C30" s="14"/>
      <c r="D30" s="14"/>
      <c r="E30" s="11"/>
      <c r="F30" s="11"/>
      <c r="G30" s="118">
        <v>3</v>
      </c>
    </row>
    <row r="31" spans="1:7" ht="12.75">
      <c r="A31" s="267"/>
      <c r="B31" s="155" t="s">
        <v>213</v>
      </c>
      <c r="C31" s="14" t="s">
        <v>9</v>
      </c>
      <c r="D31" s="14">
        <v>20</v>
      </c>
      <c r="E31" s="11">
        <v>100</v>
      </c>
      <c r="F31" s="11">
        <f t="shared" si="0"/>
        <v>2000</v>
      </c>
      <c r="G31" s="118">
        <v>3</v>
      </c>
    </row>
    <row r="32" spans="1:7" ht="12.75">
      <c r="A32" s="267"/>
      <c r="B32" s="155" t="s">
        <v>181</v>
      </c>
      <c r="C32" s="14" t="s">
        <v>9</v>
      </c>
      <c r="D32" s="14">
        <v>20</v>
      </c>
      <c r="E32" s="11">
        <v>56</v>
      </c>
      <c r="F32" s="11">
        <f t="shared" si="0"/>
        <v>1120</v>
      </c>
      <c r="G32" s="118">
        <v>3</v>
      </c>
    </row>
    <row r="33" spans="1:7" ht="12.75">
      <c r="A33" s="267"/>
      <c r="B33" s="155" t="s">
        <v>211</v>
      </c>
      <c r="C33" s="14" t="s">
        <v>9</v>
      </c>
      <c r="D33" s="14">
        <v>20</v>
      </c>
      <c r="E33" s="11">
        <v>74</v>
      </c>
      <c r="F33" s="11">
        <f t="shared" si="0"/>
        <v>1480</v>
      </c>
      <c r="G33" s="118">
        <v>3</v>
      </c>
    </row>
    <row r="34" spans="1:7" s="51" customFormat="1" ht="12.75">
      <c r="A34" s="267"/>
      <c r="B34" s="150" t="s">
        <v>177</v>
      </c>
      <c r="C34" s="150"/>
      <c r="D34" s="150"/>
      <c r="E34" s="151"/>
      <c r="F34" s="151">
        <f>SUM(F22:F33)</f>
        <v>21000</v>
      </c>
      <c r="G34" s="152"/>
    </row>
    <row r="35" spans="1:7" ht="12.75">
      <c r="A35" s="267"/>
      <c r="B35" s="145" t="s">
        <v>48</v>
      </c>
      <c r="C35" s="145"/>
      <c r="D35" s="145"/>
      <c r="E35" s="146"/>
      <c r="F35" s="146"/>
      <c r="G35" s="147">
        <v>3</v>
      </c>
    </row>
    <row r="36" spans="1:7" ht="1.5" customHeight="1">
      <c r="A36" s="267"/>
      <c r="B36" s="148"/>
      <c r="C36" s="14"/>
      <c r="D36" s="14"/>
      <c r="E36" s="11"/>
      <c r="F36" s="11"/>
      <c r="G36" s="118"/>
    </row>
    <row r="37" spans="1:7" ht="0.75" customHeight="1" hidden="1">
      <c r="A37" s="267"/>
      <c r="B37" s="21"/>
      <c r="C37" s="14"/>
      <c r="D37" s="14"/>
      <c r="E37" s="11"/>
      <c r="F37" s="11"/>
      <c r="G37" s="118"/>
    </row>
    <row r="38" spans="1:7" ht="12.75" hidden="1">
      <c r="A38" s="267"/>
      <c r="B38" s="148"/>
      <c r="C38" s="14"/>
      <c r="D38" s="14"/>
      <c r="E38" s="11"/>
      <c r="F38" s="11"/>
      <c r="G38" s="118"/>
    </row>
    <row r="39" spans="1:7" ht="1.5" customHeight="1" hidden="1">
      <c r="A39" s="267"/>
      <c r="B39" s="148"/>
      <c r="C39" s="14"/>
      <c r="D39" s="14"/>
      <c r="E39" s="11"/>
      <c r="F39" s="11"/>
      <c r="G39" s="118"/>
    </row>
    <row r="40" spans="1:7" ht="12.75" customHeight="1" hidden="1">
      <c r="A40" s="267"/>
      <c r="B40" s="149"/>
      <c r="C40" s="14"/>
      <c r="D40" s="14"/>
      <c r="E40" s="11"/>
      <c r="F40" s="11"/>
      <c r="G40" s="118"/>
    </row>
    <row r="41" spans="1:7" ht="12.75" hidden="1">
      <c r="A41" s="267"/>
      <c r="B41" s="13"/>
      <c r="C41" s="14"/>
      <c r="D41" s="14"/>
      <c r="E41" s="11"/>
      <c r="F41" s="11"/>
      <c r="G41" s="118"/>
    </row>
    <row r="42" spans="1:7" ht="0.75" customHeight="1" hidden="1">
      <c r="A42" s="267"/>
      <c r="B42" s="14"/>
      <c r="C42" s="14"/>
      <c r="D42" s="14"/>
      <c r="E42" s="11"/>
      <c r="F42" s="11"/>
      <c r="G42" s="118"/>
    </row>
    <row r="43" spans="1:7" ht="12.75" hidden="1">
      <c r="A43" s="267"/>
      <c r="B43" s="155"/>
      <c r="C43" s="14"/>
      <c r="D43" s="14"/>
      <c r="E43" s="11"/>
      <c r="F43" s="11"/>
      <c r="G43" s="118"/>
    </row>
    <row r="44" spans="1:7" s="51" customFormat="1" ht="12.75">
      <c r="A44" s="267"/>
      <c r="B44" s="150" t="s">
        <v>177</v>
      </c>
      <c r="C44" s="150"/>
      <c r="D44" s="150"/>
      <c r="E44" s="151"/>
      <c r="F44" s="151">
        <f>SUM(F36:F43)</f>
        <v>0</v>
      </c>
      <c r="G44" s="152"/>
    </row>
    <row r="45" spans="1:7" s="51" customFormat="1" ht="12.75">
      <c r="A45" s="267"/>
      <c r="B45" s="145" t="s">
        <v>183</v>
      </c>
      <c r="C45" s="145"/>
      <c r="D45" s="145"/>
      <c r="E45" s="153"/>
      <c r="F45" s="153"/>
      <c r="G45" s="154"/>
    </row>
    <row r="46" spans="1:7" s="51" customFormat="1" ht="1.5" customHeight="1">
      <c r="A46" s="267"/>
      <c r="B46" s="193"/>
      <c r="C46" s="193"/>
      <c r="D46" s="193"/>
      <c r="E46" s="194"/>
      <c r="F46" s="194">
        <f>D46*E46</f>
        <v>0</v>
      </c>
      <c r="G46" s="192"/>
    </row>
    <row r="47" spans="1:7" ht="12.75">
      <c r="A47" s="267"/>
      <c r="B47" s="155" t="s">
        <v>182</v>
      </c>
      <c r="C47" s="14" t="s">
        <v>9</v>
      </c>
      <c r="D47" s="14">
        <v>6</v>
      </c>
      <c r="E47" s="11">
        <v>1500</v>
      </c>
      <c r="F47" s="197">
        <f>D47*E47</f>
        <v>9000</v>
      </c>
      <c r="G47" s="118">
        <v>3</v>
      </c>
    </row>
    <row r="48" spans="1:7" s="51" customFormat="1" ht="12.75">
      <c r="A48" s="267"/>
      <c r="B48" s="150" t="s">
        <v>177</v>
      </c>
      <c r="C48" s="150"/>
      <c r="D48" s="150"/>
      <c r="E48" s="151"/>
      <c r="F48" s="151">
        <f>SUM(F46:F47)</f>
        <v>9000</v>
      </c>
      <c r="G48" s="152"/>
    </row>
    <row r="49" spans="1:7" ht="12.75">
      <c r="A49" s="267"/>
      <c r="B49" s="17" t="s">
        <v>175</v>
      </c>
      <c r="C49" s="17"/>
      <c r="D49" s="17"/>
      <c r="E49" s="123"/>
      <c r="F49" s="123">
        <f>F48+F44+F34</f>
        <v>30000</v>
      </c>
      <c r="G49" s="124"/>
    </row>
    <row r="50" spans="1:9" s="121" customFormat="1" ht="13.5" customHeight="1">
      <c r="A50" s="265" t="s">
        <v>22</v>
      </c>
      <c r="B50" s="265"/>
      <c r="C50" s="132"/>
      <c r="D50" s="132"/>
      <c r="E50" s="144"/>
      <c r="F50" s="144">
        <f>F49+F19+F13+F8</f>
        <v>195000</v>
      </c>
      <c r="G50" s="125"/>
      <c r="I50" s="122"/>
    </row>
    <row r="51" spans="1:9" s="110" customFormat="1" ht="12.75">
      <c r="A51" s="112"/>
      <c r="E51" s="111"/>
      <c r="F51" s="111"/>
      <c r="I51" s="111"/>
    </row>
    <row r="52" spans="1:8" ht="12.75">
      <c r="A52" s="141" t="s">
        <v>176</v>
      </c>
      <c r="B52" s="110"/>
      <c r="C52" s="34"/>
      <c r="D52" s="36"/>
      <c r="E52" s="142"/>
      <c r="F52" s="142"/>
      <c r="G52" s="36"/>
      <c r="H52" s="143"/>
    </row>
    <row r="53" spans="1:8" ht="12.75">
      <c r="A53" s="141" t="s">
        <v>190</v>
      </c>
      <c r="B53" s="110"/>
      <c r="C53" s="34"/>
      <c r="D53" s="36"/>
      <c r="E53" s="142"/>
      <c r="F53" s="142"/>
      <c r="G53" s="36"/>
      <c r="H53" s="143"/>
    </row>
    <row r="54" spans="1:9" s="110" customFormat="1" ht="12.75">
      <c r="A54" s="121"/>
      <c r="C54" s="126"/>
      <c r="D54" s="126"/>
      <c r="E54" s="127"/>
      <c r="F54" s="127"/>
      <c r="I54" s="111"/>
    </row>
  </sheetData>
  <sheetProtection/>
  <mergeCells count="7">
    <mergeCell ref="A50:B50"/>
    <mergeCell ref="A1:G1"/>
    <mergeCell ref="A4:A8"/>
    <mergeCell ref="A2:G2"/>
    <mergeCell ref="A20:A49"/>
    <mergeCell ref="A14:A19"/>
    <mergeCell ref="A9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I79" sqref="I79"/>
    </sheetView>
  </sheetViews>
  <sheetFormatPr defaultColWidth="9.00390625" defaultRowHeight="12.75"/>
  <cols>
    <col min="1" max="1" width="9.125" style="112" customWidth="1"/>
    <col min="2" max="2" width="32.00390625" style="110" customWidth="1"/>
    <col min="3" max="3" width="9.875" style="110" customWidth="1"/>
    <col min="4" max="4" width="5.875" style="110" customWidth="1"/>
    <col min="5" max="5" width="12.125" style="111" customWidth="1"/>
    <col min="6" max="6" width="17.375" style="111" customWidth="1"/>
    <col min="7" max="7" width="4.75390625" style="128" customWidth="1"/>
    <col min="8" max="8" width="8.875" style="110" customWidth="1"/>
    <col min="9" max="9" width="11.25390625" style="111" bestFit="1" customWidth="1"/>
    <col min="10" max="16384" width="9.125" style="110" customWidth="1"/>
  </cols>
  <sheetData>
    <row r="1" spans="1:7" ht="12" customHeight="1">
      <c r="A1" s="262" t="s">
        <v>222</v>
      </c>
      <c r="B1" s="262"/>
      <c r="C1" s="262"/>
      <c r="D1" s="262"/>
      <c r="E1" s="262"/>
      <c r="F1" s="262"/>
      <c r="G1" s="262"/>
    </row>
    <row r="2" spans="1:7" ht="12.75" customHeight="1">
      <c r="A2" s="264" t="s">
        <v>33</v>
      </c>
      <c r="B2" s="264"/>
      <c r="C2" s="264"/>
      <c r="D2" s="264"/>
      <c r="E2" s="264"/>
      <c r="F2" s="264"/>
      <c r="G2" s="264"/>
    </row>
    <row r="3" spans="1:9" s="116" customFormat="1" ht="63.75">
      <c r="A3" s="113" t="s">
        <v>29</v>
      </c>
      <c r="B3" s="114" t="s">
        <v>1</v>
      </c>
      <c r="C3" s="114" t="s">
        <v>6</v>
      </c>
      <c r="D3" s="114" t="s">
        <v>2</v>
      </c>
      <c r="E3" s="115" t="s">
        <v>3</v>
      </c>
      <c r="F3" s="115" t="s">
        <v>0</v>
      </c>
      <c r="G3" s="114" t="s">
        <v>4</v>
      </c>
      <c r="I3" s="117"/>
    </row>
    <row r="4" spans="1:9" s="121" customFormat="1" ht="12.75">
      <c r="A4" s="263">
        <v>212000</v>
      </c>
      <c r="B4" s="16" t="s">
        <v>130</v>
      </c>
      <c r="C4" s="13"/>
      <c r="D4" s="13"/>
      <c r="E4" s="9"/>
      <c r="F4" s="156"/>
      <c r="G4" s="15"/>
      <c r="I4" s="122"/>
    </row>
    <row r="5" spans="1:9" s="121" customFormat="1" ht="38.25">
      <c r="A5" s="263"/>
      <c r="B5" s="13" t="s">
        <v>184</v>
      </c>
      <c r="C5" s="13" t="s">
        <v>7</v>
      </c>
      <c r="D5" s="13">
        <v>1</v>
      </c>
      <c r="E5" s="9">
        <v>30000</v>
      </c>
      <c r="F5" s="156">
        <f>E5*D5</f>
        <v>30000</v>
      </c>
      <c r="G5" s="133">
        <v>3</v>
      </c>
      <c r="I5" s="122"/>
    </row>
    <row r="6" spans="1:9" s="121" customFormat="1" ht="12.75">
      <c r="A6" s="263"/>
      <c r="B6" s="157" t="s">
        <v>27</v>
      </c>
      <c r="C6" s="158"/>
      <c r="D6" s="158"/>
      <c r="E6" s="171"/>
      <c r="F6" s="159">
        <f>SUM(F5:F5)</f>
        <v>30000</v>
      </c>
      <c r="G6" s="160"/>
      <c r="I6" s="122"/>
    </row>
    <row r="7" spans="1:9" s="121" customFormat="1" ht="12.75">
      <c r="A7" s="268">
        <v>221000</v>
      </c>
      <c r="B7" s="166" t="s">
        <v>28</v>
      </c>
      <c r="C7" s="167"/>
      <c r="D7" s="167"/>
      <c r="E7" s="169"/>
      <c r="F7" s="169"/>
      <c r="G7" s="168"/>
      <c r="I7" s="122"/>
    </row>
    <row r="8" spans="1:9" s="121" customFormat="1" ht="12.75">
      <c r="A8" s="263"/>
      <c r="B8" s="14"/>
      <c r="C8" s="14"/>
      <c r="D8" s="14"/>
      <c r="E8" s="11"/>
      <c r="F8" s="11">
        <f>D8*E8</f>
        <v>0</v>
      </c>
      <c r="G8" s="125"/>
      <c r="I8" s="122"/>
    </row>
    <row r="9" spans="1:9" s="121" customFormat="1" ht="12.75">
      <c r="A9" s="263"/>
      <c r="B9" s="157" t="s">
        <v>27</v>
      </c>
      <c r="C9" s="158"/>
      <c r="D9" s="158"/>
      <c r="E9" s="171"/>
      <c r="F9" s="159">
        <f>SUM(F8:F8)</f>
        <v>0</v>
      </c>
      <c r="G9" s="160"/>
      <c r="I9" s="122"/>
    </row>
    <row r="10" spans="1:9" s="121" customFormat="1" ht="12.75">
      <c r="A10" s="263">
        <v>225000</v>
      </c>
      <c r="B10" s="132" t="s">
        <v>120</v>
      </c>
      <c r="C10" s="14"/>
      <c r="D10" s="14"/>
      <c r="E10" s="11"/>
      <c r="F10" s="11"/>
      <c r="G10" s="118"/>
      <c r="I10" s="122"/>
    </row>
    <row r="11" spans="1:9" s="121" customFormat="1" ht="12.75" customHeight="1">
      <c r="A11" s="263"/>
      <c r="B11" s="13" t="s">
        <v>59</v>
      </c>
      <c r="C11" s="161" t="s">
        <v>13</v>
      </c>
      <c r="D11" s="14">
        <v>6</v>
      </c>
      <c r="E11" s="11">
        <v>900</v>
      </c>
      <c r="F11" s="11">
        <f>D11*E11</f>
        <v>5400</v>
      </c>
      <c r="G11" s="118" t="s">
        <v>20</v>
      </c>
      <c r="I11" s="122"/>
    </row>
    <row r="12" spans="1:9" s="121" customFormat="1" ht="12.75" customHeight="1">
      <c r="A12" s="263"/>
      <c r="B12" s="14" t="s">
        <v>14</v>
      </c>
      <c r="C12" s="14" t="s">
        <v>15</v>
      </c>
      <c r="D12" s="14">
        <v>12</v>
      </c>
      <c r="E12" s="11">
        <v>2300</v>
      </c>
      <c r="F12" s="11">
        <f>E12*D12</f>
        <v>27600</v>
      </c>
      <c r="G12" s="118" t="s">
        <v>20</v>
      </c>
      <c r="I12" s="122"/>
    </row>
    <row r="13" spans="1:9" s="121" customFormat="1" ht="12.75" customHeight="1">
      <c r="A13" s="263"/>
      <c r="B13" s="14" t="s">
        <v>196</v>
      </c>
      <c r="C13" s="14" t="s">
        <v>8</v>
      </c>
      <c r="D13" s="14">
        <v>4</v>
      </c>
      <c r="E13" s="11">
        <v>3000</v>
      </c>
      <c r="F13" s="11">
        <f>D13*E13</f>
        <v>12000</v>
      </c>
      <c r="G13" s="118" t="s">
        <v>20</v>
      </c>
      <c r="I13" s="122"/>
    </row>
    <row r="14" spans="1:9" s="121" customFormat="1" ht="12.75" customHeight="1">
      <c r="A14" s="263"/>
      <c r="B14" s="14" t="s">
        <v>38</v>
      </c>
      <c r="C14" s="14" t="s">
        <v>44</v>
      </c>
      <c r="D14" s="14">
        <v>15</v>
      </c>
      <c r="E14" s="11">
        <v>1200</v>
      </c>
      <c r="F14" s="11">
        <f>D14*E14</f>
        <v>18000</v>
      </c>
      <c r="G14" s="118" t="s">
        <v>20</v>
      </c>
      <c r="I14" s="122"/>
    </row>
    <row r="15" spans="1:9" s="121" customFormat="1" ht="12.75" customHeight="1">
      <c r="A15" s="263"/>
      <c r="B15" s="14" t="s">
        <v>223</v>
      </c>
      <c r="C15" s="195" t="s">
        <v>8</v>
      </c>
      <c r="D15" s="14">
        <v>1</v>
      </c>
      <c r="E15" s="11">
        <v>10000</v>
      </c>
      <c r="F15" s="11">
        <f>D15*E15</f>
        <v>10000</v>
      </c>
      <c r="G15" s="118" t="s">
        <v>20</v>
      </c>
      <c r="I15" s="122"/>
    </row>
    <row r="16" spans="1:9" s="121" customFormat="1" ht="12.75" customHeight="1">
      <c r="A16" s="263"/>
      <c r="B16" s="186" t="s">
        <v>195</v>
      </c>
      <c r="C16" s="187" t="s">
        <v>23</v>
      </c>
      <c r="D16" s="188">
        <v>1</v>
      </c>
      <c r="E16" s="189">
        <v>14000</v>
      </c>
      <c r="F16" s="190">
        <f>D16*E16</f>
        <v>14000</v>
      </c>
      <c r="G16" s="183" t="s">
        <v>23</v>
      </c>
      <c r="I16" s="122"/>
    </row>
    <row r="17" spans="1:9" s="121" customFormat="1" ht="13.5" customHeight="1">
      <c r="A17" s="263"/>
      <c r="B17" s="162" t="s">
        <v>27</v>
      </c>
      <c r="C17" s="162"/>
      <c r="D17" s="162"/>
      <c r="E17" s="163"/>
      <c r="F17" s="163">
        <f>F16+F15+F14+F13+F12+F11</f>
        <v>87000</v>
      </c>
      <c r="G17" s="65"/>
      <c r="I17" s="122"/>
    </row>
    <row r="18" spans="1:9" s="121" customFormat="1" ht="13.5" customHeight="1">
      <c r="A18" s="266">
        <v>226000</v>
      </c>
      <c r="B18" s="132" t="s">
        <v>30</v>
      </c>
      <c r="C18" s="132"/>
      <c r="D18" s="132"/>
      <c r="E18" s="144"/>
      <c r="F18" s="144"/>
      <c r="G18" s="81"/>
      <c r="I18" s="122"/>
    </row>
    <row r="19" spans="1:7" ht="12.75">
      <c r="A19" s="267"/>
      <c r="B19" s="14" t="s">
        <v>185</v>
      </c>
      <c r="C19" s="14" t="s">
        <v>9</v>
      </c>
      <c r="D19" s="14">
        <v>24</v>
      </c>
      <c r="E19" s="11">
        <v>500</v>
      </c>
      <c r="F19" s="11">
        <f>D19*E19</f>
        <v>12000</v>
      </c>
      <c r="G19" s="118">
        <v>1</v>
      </c>
    </row>
    <row r="20" spans="1:8" ht="12.75">
      <c r="A20" s="267"/>
      <c r="B20" s="14" t="s">
        <v>242</v>
      </c>
      <c r="C20" s="14" t="s">
        <v>23</v>
      </c>
      <c r="D20" s="14">
        <v>10</v>
      </c>
      <c r="E20" s="11">
        <v>3300</v>
      </c>
      <c r="F20" s="11">
        <f>D20*E20</f>
        <v>33000</v>
      </c>
      <c r="G20" s="118">
        <v>3</v>
      </c>
      <c r="H20" s="205"/>
    </row>
    <row r="21" spans="1:7" ht="12" customHeight="1">
      <c r="A21" s="267"/>
      <c r="B21" s="13" t="s">
        <v>19</v>
      </c>
      <c r="C21" s="14" t="s">
        <v>8</v>
      </c>
      <c r="D21" s="14">
        <v>12</v>
      </c>
      <c r="E21" s="11">
        <v>2000</v>
      </c>
      <c r="F21" s="11">
        <f>D21*E21</f>
        <v>24000</v>
      </c>
      <c r="G21" s="118" t="s">
        <v>20</v>
      </c>
    </row>
    <row r="22" spans="1:8" ht="12.75" hidden="1">
      <c r="A22" s="267"/>
      <c r="B22" s="14"/>
      <c r="C22" s="14"/>
      <c r="D22" s="14"/>
      <c r="E22" s="11"/>
      <c r="F22" s="11">
        <f>E22*D22</f>
        <v>0</v>
      </c>
      <c r="G22" s="118"/>
      <c r="H22" s="110">
        <v>74000</v>
      </c>
    </row>
    <row r="23" spans="1:7" ht="12.75">
      <c r="A23" s="267"/>
      <c r="B23" s="182" t="s">
        <v>197</v>
      </c>
      <c r="C23" s="184" t="s">
        <v>23</v>
      </c>
      <c r="D23" s="57">
        <v>4</v>
      </c>
      <c r="E23" s="70">
        <v>1250</v>
      </c>
      <c r="F23" s="185">
        <f>D23*E23</f>
        <v>5000</v>
      </c>
      <c r="G23" s="183" t="s">
        <v>23</v>
      </c>
    </row>
    <row r="24" spans="1:9" s="121" customFormat="1" ht="12.75">
      <c r="A24" s="267"/>
      <c r="B24" s="162" t="s">
        <v>27</v>
      </c>
      <c r="C24" s="162"/>
      <c r="D24" s="162"/>
      <c r="E24" s="163"/>
      <c r="F24" s="163">
        <f>SUM(F19:F23)</f>
        <v>74000</v>
      </c>
      <c r="G24" s="65"/>
      <c r="I24" s="122"/>
    </row>
    <row r="25" spans="1:9" s="121" customFormat="1" ht="12.75">
      <c r="A25" s="268">
        <v>290000</v>
      </c>
      <c r="B25" s="166" t="s">
        <v>189</v>
      </c>
      <c r="C25" s="167"/>
      <c r="D25" s="167"/>
      <c r="E25" s="169"/>
      <c r="F25" s="169"/>
      <c r="G25" s="168"/>
      <c r="I25" s="122"/>
    </row>
    <row r="26" spans="1:9" s="121" customFormat="1" ht="12.75">
      <c r="A26" s="263"/>
      <c r="B26" s="14"/>
      <c r="C26" s="14"/>
      <c r="D26" s="14"/>
      <c r="E26" s="11"/>
      <c r="F26" s="11">
        <f>D26*E26</f>
        <v>0</v>
      </c>
      <c r="G26" s="125"/>
      <c r="I26" s="122"/>
    </row>
    <row r="27" spans="1:9" s="121" customFormat="1" ht="12.75">
      <c r="A27" s="263"/>
      <c r="B27" s="157" t="s">
        <v>27</v>
      </c>
      <c r="C27" s="158"/>
      <c r="D27" s="158"/>
      <c r="E27" s="171"/>
      <c r="F27" s="159">
        <f>SUM(F26:F26)</f>
        <v>0</v>
      </c>
      <c r="G27" s="160"/>
      <c r="I27" s="122"/>
    </row>
    <row r="28" spans="1:9" s="121" customFormat="1" ht="12.75">
      <c r="A28" s="269">
        <v>310100</v>
      </c>
      <c r="B28" s="176"/>
      <c r="C28" s="1"/>
      <c r="D28" s="1"/>
      <c r="E28" s="177"/>
      <c r="F28" s="5"/>
      <c r="G28" s="4"/>
      <c r="I28" s="122"/>
    </row>
    <row r="29" spans="1:9" s="121" customFormat="1" ht="12.75">
      <c r="A29" s="269"/>
      <c r="B29" s="2"/>
      <c r="C29" s="2"/>
      <c r="D29" s="1"/>
      <c r="E29" s="10"/>
      <c r="F29" s="10">
        <f aca="true" t="shared" si="0" ref="F29:F34">E29*D29</f>
        <v>0</v>
      </c>
      <c r="G29" s="4"/>
      <c r="I29" s="122"/>
    </row>
    <row r="30" spans="1:9" s="121" customFormat="1" ht="13.5" customHeight="1">
      <c r="A30" s="269"/>
      <c r="B30" s="2"/>
      <c r="C30" s="2"/>
      <c r="D30" s="1"/>
      <c r="E30" s="10"/>
      <c r="F30" s="10">
        <f t="shared" si="0"/>
        <v>0</v>
      </c>
      <c r="G30" s="4"/>
      <c r="I30" s="122"/>
    </row>
    <row r="31" spans="1:9" s="121" customFormat="1" ht="12.75" hidden="1">
      <c r="A31" s="269"/>
      <c r="B31" s="2"/>
      <c r="C31" s="2"/>
      <c r="D31" s="1"/>
      <c r="E31" s="10"/>
      <c r="F31" s="10">
        <f t="shared" si="0"/>
        <v>0</v>
      </c>
      <c r="G31" s="4"/>
      <c r="I31" s="122"/>
    </row>
    <row r="32" spans="1:9" s="121" customFormat="1" ht="12.75" hidden="1">
      <c r="A32" s="269"/>
      <c r="B32" s="2"/>
      <c r="C32" s="2"/>
      <c r="D32" s="1"/>
      <c r="E32" s="10"/>
      <c r="F32" s="10">
        <f t="shared" si="0"/>
        <v>0</v>
      </c>
      <c r="G32" s="4"/>
      <c r="I32" s="122"/>
    </row>
    <row r="33" spans="1:9" s="121" customFormat="1" ht="13.5" customHeight="1">
      <c r="A33" s="269"/>
      <c r="B33" s="2"/>
      <c r="C33" s="2"/>
      <c r="D33" s="1"/>
      <c r="E33" s="10"/>
      <c r="F33" s="10">
        <f t="shared" si="0"/>
        <v>0</v>
      </c>
      <c r="G33" s="4"/>
      <c r="I33" s="122"/>
    </row>
    <row r="34" spans="1:9" s="121" customFormat="1" ht="12.75">
      <c r="A34" s="269"/>
      <c r="B34" s="2"/>
      <c r="C34" s="2"/>
      <c r="D34" s="1"/>
      <c r="E34" s="10"/>
      <c r="F34" s="10">
        <f t="shared" si="0"/>
        <v>0</v>
      </c>
      <c r="G34" s="4"/>
      <c r="I34" s="122"/>
    </row>
    <row r="35" spans="1:9" s="121" customFormat="1" ht="12.75">
      <c r="A35" s="269"/>
      <c r="B35" s="178" t="s">
        <v>27</v>
      </c>
      <c r="C35" s="179"/>
      <c r="D35" s="179"/>
      <c r="E35" s="180"/>
      <c r="F35" s="180">
        <f>SUM(F29:F34)</f>
        <v>0</v>
      </c>
      <c r="G35" s="181"/>
      <c r="I35" s="122"/>
    </row>
    <row r="36" spans="1:7" ht="12.75">
      <c r="A36" s="268">
        <v>340000</v>
      </c>
      <c r="B36" s="132" t="s">
        <v>31</v>
      </c>
      <c r="C36" s="14"/>
      <c r="D36" s="14"/>
      <c r="E36" s="11"/>
      <c r="F36" s="11"/>
      <c r="G36" s="118"/>
    </row>
    <row r="37" spans="1:9" s="121" customFormat="1" ht="12.75" customHeight="1">
      <c r="A37" s="263"/>
      <c r="B37" s="132" t="s">
        <v>5</v>
      </c>
      <c r="C37" s="132"/>
      <c r="D37" s="132"/>
      <c r="E37" s="144"/>
      <c r="F37" s="144"/>
      <c r="G37" s="81"/>
      <c r="I37" s="122"/>
    </row>
    <row r="38" spans="1:7" ht="0.75" customHeight="1">
      <c r="A38" s="263"/>
      <c r="B38" s="14"/>
      <c r="C38" s="14"/>
      <c r="D38" s="14"/>
      <c r="E38" s="11"/>
      <c r="F38" s="11"/>
      <c r="G38" s="118"/>
    </row>
    <row r="39" spans="1:7" ht="12.75" customHeight="1">
      <c r="A39" s="263"/>
      <c r="B39" s="14" t="s">
        <v>188</v>
      </c>
      <c r="C39" s="14" t="s">
        <v>17</v>
      </c>
      <c r="D39" s="14">
        <v>4</v>
      </c>
      <c r="E39" s="11">
        <v>450</v>
      </c>
      <c r="F39" s="11">
        <f>E39*D39</f>
        <v>1800</v>
      </c>
      <c r="G39" s="118">
        <v>2</v>
      </c>
    </row>
    <row r="40" spans="1:7" ht="0.75" customHeight="1">
      <c r="A40" s="263"/>
      <c r="B40" s="14"/>
      <c r="C40" s="14"/>
      <c r="D40" s="14">
        <v>7</v>
      </c>
      <c r="E40" s="11"/>
      <c r="F40" s="11">
        <f>E40*D40</f>
        <v>0</v>
      </c>
      <c r="G40" s="118">
        <v>2</v>
      </c>
    </row>
    <row r="41" spans="1:9" s="121" customFormat="1" ht="12.75">
      <c r="A41" s="263"/>
      <c r="B41" s="145" t="s">
        <v>27</v>
      </c>
      <c r="C41" s="145"/>
      <c r="D41" s="145"/>
      <c r="E41" s="153"/>
      <c r="F41" s="153">
        <f>SUM(F38:F40)</f>
        <v>1800</v>
      </c>
      <c r="G41" s="154"/>
      <c r="I41" s="122"/>
    </row>
    <row r="42" spans="1:9" s="121" customFormat="1" ht="12.75" customHeight="1">
      <c r="A42" s="263"/>
      <c r="B42" s="172" t="s">
        <v>16</v>
      </c>
      <c r="C42" s="173"/>
      <c r="D42" s="174"/>
      <c r="E42" s="175"/>
      <c r="F42" s="11"/>
      <c r="G42" s="118"/>
      <c r="I42" s="122"/>
    </row>
    <row r="43" spans="1:7" ht="1.5" customHeight="1" hidden="1">
      <c r="A43" s="263"/>
      <c r="B43" s="14"/>
      <c r="C43" s="14"/>
      <c r="D43" s="14"/>
      <c r="E43" s="11"/>
      <c r="F43" s="11"/>
      <c r="G43" s="164"/>
    </row>
    <row r="44" spans="1:7" ht="12.75" customHeight="1">
      <c r="A44" s="263"/>
      <c r="B44" s="196" t="s">
        <v>26</v>
      </c>
      <c r="C44" s="196" t="s">
        <v>10</v>
      </c>
      <c r="D44" s="196">
        <v>60</v>
      </c>
      <c r="E44" s="197">
        <v>50</v>
      </c>
      <c r="F44" s="197">
        <f aca="true" t="shared" si="1" ref="F44:F63">D44*E44</f>
        <v>3000</v>
      </c>
      <c r="G44" s="164" t="s">
        <v>21</v>
      </c>
    </row>
    <row r="45" spans="1:7" ht="12.75" customHeight="1">
      <c r="A45" s="263"/>
      <c r="B45" s="196" t="s">
        <v>203</v>
      </c>
      <c r="C45" s="196" t="s">
        <v>9</v>
      </c>
      <c r="D45" s="196">
        <v>36</v>
      </c>
      <c r="E45" s="197">
        <v>220</v>
      </c>
      <c r="F45" s="197">
        <f t="shared" si="1"/>
        <v>7920</v>
      </c>
      <c r="G45" s="164" t="s">
        <v>21</v>
      </c>
    </row>
    <row r="46" spans="1:7" ht="12.75" customHeight="1">
      <c r="A46" s="263"/>
      <c r="B46" s="196" t="s">
        <v>199</v>
      </c>
      <c r="C46" s="196" t="s">
        <v>9</v>
      </c>
      <c r="D46" s="196">
        <v>8</v>
      </c>
      <c r="E46" s="197">
        <v>374</v>
      </c>
      <c r="F46" s="197">
        <f t="shared" si="1"/>
        <v>2992</v>
      </c>
      <c r="G46" s="164" t="s">
        <v>21</v>
      </c>
    </row>
    <row r="47" spans="1:7" ht="12.75" customHeight="1">
      <c r="A47" s="263"/>
      <c r="B47" s="14" t="s">
        <v>200</v>
      </c>
      <c r="C47" s="14" t="s">
        <v>9</v>
      </c>
      <c r="D47" s="14">
        <v>8</v>
      </c>
      <c r="E47" s="11">
        <v>340</v>
      </c>
      <c r="F47" s="11">
        <f t="shared" si="1"/>
        <v>2720</v>
      </c>
      <c r="G47" s="164" t="s">
        <v>21</v>
      </c>
    </row>
    <row r="48" spans="1:7" ht="12.75" customHeight="1">
      <c r="A48" s="263"/>
      <c r="B48" s="196" t="s">
        <v>237</v>
      </c>
      <c r="C48" s="196" t="s">
        <v>9</v>
      </c>
      <c r="D48" s="196">
        <v>4</v>
      </c>
      <c r="E48" s="197">
        <v>299</v>
      </c>
      <c r="F48" s="197">
        <f t="shared" si="1"/>
        <v>1196</v>
      </c>
      <c r="G48" s="164" t="s">
        <v>21</v>
      </c>
    </row>
    <row r="49" spans="1:7" ht="12.75" customHeight="1">
      <c r="A49" s="263"/>
      <c r="B49" s="14" t="s">
        <v>47</v>
      </c>
      <c r="C49" s="14" t="s">
        <v>9</v>
      </c>
      <c r="D49" s="14">
        <v>20</v>
      </c>
      <c r="E49" s="11">
        <v>25</v>
      </c>
      <c r="F49" s="11">
        <f t="shared" si="1"/>
        <v>500</v>
      </c>
      <c r="G49" s="164" t="s">
        <v>21</v>
      </c>
    </row>
    <row r="50" spans="1:7" ht="15" customHeight="1">
      <c r="A50" s="263"/>
      <c r="B50" s="14" t="s">
        <v>39</v>
      </c>
      <c r="C50" s="14" t="s">
        <v>9</v>
      </c>
      <c r="D50" s="14">
        <v>4</v>
      </c>
      <c r="E50" s="11">
        <v>65</v>
      </c>
      <c r="F50" s="11">
        <f t="shared" si="1"/>
        <v>260</v>
      </c>
      <c r="G50" s="164" t="s">
        <v>21</v>
      </c>
    </row>
    <row r="51" spans="1:7" ht="14.25" customHeight="1">
      <c r="A51" s="263"/>
      <c r="B51" s="14" t="s">
        <v>202</v>
      </c>
      <c r="C51" s="14" t="s">
        <v>9</v>
      </c>
      <c r="D51" s="14">
        <v>5</v>
      </c>
      <c r="E51" s="11">
        <v>93</v>
      </c>
      <c r="F51" s="11">
        <f t="shared" si="1"/>
        <v>465</v>
      </c>
      <c r="G51" s="164" t="s">
        <v>21</v>
      </c>
    </row>
    <row r="52" spans="1:7" ht="12.75" customHeight="1">
      <c r="A52" s="263"/>
      <c r="B52" s="14" t="s">
        <v>40</v>
      </c>
      <c r="C52" s="14" t="s">
        <v>9</v>
      </c>
      <c r="D52" s="14">
        <v>20</v>
      </c>
      <c r="E52" s="11">
        <v>44</v>
      </c>
      <c r="F52" s="11">
        <f t="shared" si="1"/>
        <v>880</v>
      </c>
      <c r="G52" s="164" t="s">
        <v>21</v>
      </c>
    </row>
    <row r="53" spans="1:7" ht="12.75" customHeight="1">
      <c r="A53" s="263"/>
      <c r="B53" s="14" t="s">
        <v>41</v>
      </c>
      <c r="C53" s="14" t="s">
        <v>9</v>
      </c>
      <c r="D53" s="14">
        <v>30</v>
      </c>
      <c r="E53" s="11">
        <v>30</v>
      </c>
      <c r="F53" s="11">
        <f t="shared" si="1"/>
        <v>900</v>
      </c>
      <c r="G53" s="164" t="s">
        <v>21</v>
      </c>
    </row>
    <row r="54" spans="1:7" ht="12.75" customHeight="1">
      <c r="A54" s="263"/>
      <c r="B54" s="14" t="s">
        <v>201</v>
      </c>
      <c r="C54" s="14" t="s">
        <v>9</v>
      </c>
      <c r="D54" s="14">
        <v>4</v>
      </c>
      <c r="E54" s="11">
        <v>75</v>
      </c>
      <c r="F54" s="11">
        <f t="shared" si="1"/>
        <v>300</v>
      </c>
      <c r="G54" s="164" t="s">
        <v>21</v>
      </c>
    </row>
    <row r="55" spans="1:7" ht="12.75" customHeight="1">
      <c r="A55" s="263"/>
      <c r="B55" s="14" t="s">
        <v>42</v>
      </c>
      <c r="C55" s="14" t="s">
        <v>9</v>
      </c>
      <c r="D55" s="14">
        <v>150</v>
      </c>
      <c r="E55" s="11">
        <v>18</v>
      </c>
      <c r="F55" s="11">
        <f t="shared" si="1"/>
        <v>2700</v>
      </c>
      <c r="G55" s="164" t="s">
        <v>21</v>
      </c>
    </row>
    <row r="56" spans="1:7" ht="12.75" customHeight="1">
      <c r="A56" s="263"/>
      <c r="B56" s="196" t="s">
        <v>250</v>
      </c>
      <c r="C56" s="14" t="s">
        <v>9</v>
      </c>
      <c r="D56" s="14">
        <v>2</v>
      </c>
      <c r="E56" s="11">
        <v>571</v>
      </c>
      <c r="F56" s="11">
        <f t="shared" si="1"/>
        <v>1142</v>
      </c>
      <c r="G56" s="164" t="s">
        <v>21</v>
      </c>
    </row>
    <row r="57" spans="1:7" ht="12.75" customHeight="1">
      <c r="A57" s="263"/>
      <c r="B57" s="14" t="s">
        <v>43</v>
      </c>
      <c r="C57" s="14" t="s">
        <v>9</v>
      </c>
      <c r="D57" s="14">
        <v>20</v>
      </c>
      <c r="E57" s="11">
        <v>58</v>
      </c>
      <c r="F57" s="11">
        <f t="shared" si="1"/>
        <v>1160</v>
      </c>
      <c r="G57" s="164" t="s">
        <v>21</v>
      </c>
    </row>
    <row r="58" spans="1:7" ht="10.5" customHeight="1">
      <c r="A58" s="263"/>
      <c r="B58" s="196" t="s">
        <v>198</v>
      </c>
      <c r="C58" s="196" t="s">
        <v>9</v>
      </c>
      <c r="D58" s="196">
        <v>8</v>
      </c>
      <c r="E58" s="197">
        <v>800</v>
      </c>
      <c r="F58" s="197">
        <f t="shared" si="1"/>
        <v>6400</v>
      </c>
      <c r="G58" s="164" t="s">
        <v>21</v>
      </c>
    </row>
    <row r="59" spans="1:7" ht="12.75" customHeight="1">
      <c r="A59" s="263"/>
      <c r="B59" s="14" t="s">
        <v>186</v>
      </c>
      <c r="C59" s="14" t="s">
        <v>9</v>
      </c>
      <c r="D59" s="14">
        <v>6</v>
      </c>
      <c r="E59" s="11">
        <v>400</v>
      </c>
      <c r="F59" s="11">
        <f t="shared" si="1"/>
        <v>2400</v>
      </c>
      <c r="G59" s="164" t="s">
        <v>21</v>
      </c>
    </row>
    <row r="60" spans="1:7" ht="12.75" customHeight="1">
      <c r="A60" s="263"/>
      <c r="B60" s="196" t="s">
        <v>187</v>
      </c>
      <c r="C60" s="196" t="s">
        <v>9</v>
      </c>
      <c r="D60" s="196">
        <v>10</v>
      </c>
      <c r="E60" s="197">
        <v>130</v>
      </c>
      <c r="F60" s="197">
        <f t="shared" si="1"/>
        <v>1300</v>
      </c>
      <c r="G60" s="164" t="s">
        <v>21</v>
      </c>
    </row>
    <row r="61" spans="1:9" s="7" customFormat="1" ht="15.75" customHeight="1">
      <c r="A61" s="263"/>
      <c r="B61" s="1" t="s">
        <v>204</v>
      </c>
      <c r="C61" s="2" t="s">
        <v>9</v>
      </c>
      <c r="D61" s="1">
        <v>2</v>
      </c>
      <c r="E61" s="10">
        <v>113</v>
      </c>
      <c r="F61" s="10">
        <f t="shared" si="1"/>
        <v>226</v>
      </c>
      <c r="G61" s="6" t="s">
        <v>21</v>
      </c>
      <c r="I61" s="12"/>
    </row>
    <row r="62" spans="1:7" ht="12" customHeight="1">
      <c r="A62" s="263"/>
      <c r="B62" s="196" t="s">
        <v>205</v>
      </c>
      <c r="C62" s="196" t="s">
        <v>9</v>
      </c>
      <c r="D62" s="196">
        <v>1</v>
      </c>
      <c r="E62" s="197">
        <v>300</v>
      </c>
      <c r="F62" s="197">
        <f t="shared" si="1"/>
        <v>300</v>
      </c>
      <c r="G62" s="164" t="s">
        <v>21</v>
      </c>
    </row>
    <row r="63" spans="1:13" ht="15" customHeight="1">
      <c r="A63" s="263"/>
      <c r="B63" s="196" t="s">
        <v>249</v>
      </c>
      <c r="C63" s="14" t="s">
        <v>9</v>
      </c>
      <c r="D63" s="14">
        <v>1</v>
      </c>
      <c r="E63" s="11">
        <v>188</v>
      </c>
      <c r="F63" s="11">
        <f t="shared" si="1"/>
        <v>188</v>
      </c>
      <c r="G63" s="164" t="s">
        <v>21</v>
      </c>
      <c r="L63" s="219"/>
      <c r="M63" s="219"/>
    </row>
    <row r="64" spans="1:9" s="121" customFormat="1" ht="12.75" customHeight="1">
      <c r="A64" s="263"/>
      <c r="B64" s="145" t="s">
        <v>27</v>
      </c>
      <c r="C64" s="145"/>
      <c r="D64" s="145"/>
      <c r="E64" s="153"/>
      <c r="F64" s="153">
        <f>SUM(F43:F63)</f>
        <v>36949</v>
      </c>
      <c r="G64" s="170" t="s">
        <v>21</v>
      </c>
      <c r="I64" s="122"/>
    </row>
    <row r="65" spans="1:9" s="7" customFormat="1" ht="12" customHeight="1">
      <c r="A65" s="263"/>
      <c r="B65" s="3" t="s">
        <v>24</v>
      </c>
      <c r="C65" s="3"/>
      <c r="D65" s="3"/>
      <c r="E65" s="5"/>
      <c r="F65" s="5"/>
      <c r="G65" s="6" t="s">
        <v>21</v>
      </c>
      <c r="I65" s="12"/>
    </row>
    <row r="66" spans="1:9" s="7" customFormat="1" ht="16.5" customHeight="1">
      <c r="A66" s="263"/>
      <c r="B66" s="198" t="s">
        <v>206</v>
      </c>
      <c r="C66" s="199" t="s">
        <v>9</v>
      </c>
      <c r="D66" s="199">
        <v>49</v>
      </c>
      <c r="E66" s="200">
        <v>139</v>
      </c>
      <c r="F66" s="200">
        <f>D66*E66</f>
        <v>6811</v>
      </c>
      <c r="G66" s="4">
        <v>3</v>
      </c>
      <c r="I66" s="12"/>
    </row>
    <row r="67" spans="1:9" s="7" customFormat="1" ht="16.5" customHeight="1">
      <c r="A67" s="263"/>
      <c r="B67" s="198" t="s">
        <v>207</v>
      </c>
      <c r="C67" s="199" t="s">
        <v>9</v>
      </c>
      <c r="D67" s="199">
        <v>50</v>
      </c>
      <c r="E67" s="200">
        <v>98</v>
      </c>
      <c r="F67" s="200">
        <f>D67*E67</f>
        <v>4900</v>
      </c>
      <c r="G67" s="4">
        <v>3</v>
      </c>
      <c r="I67" s="12"/>
    </row>
    <row r="68" spans="1:9" s="7" customFormat="1" ht="16.5" customHeight="1">
      <c r="A68" s="263"/>
      <c r="B68" s="198" t="s">
        <v>226</v>
      </c>
      <c r="C68" s="199" t="s">
        <v>9</v>
      </c>
      <c r="D68" s="199">
        <v>12</v>
      </c>
      <c r="E68" s="200">
        <v>450</v>
      </c>
      <c r="F68" s="200">
        <f>D68*E68</f>
        <v>5400</v>
      </c>
      <c r="G68" s="4">
        <v>3</v>
      </c>
      <c r="I68" s="12"/>
    </row>
    <row r="69" spans="1:9" s="7" customFormat="1" ht="16.5" customHeight="1">
      <c r="A69" s="263"/>
      <c r="B69" s="198" t="s">
        <v>225</v>
      </c>
      <c r="C69" s="199" t="s">
        <v>9</v>
      </c>
      <c r="D69" s="199">
        <v>4</v>
      </c>
      <c r="E69" s="200">
        <v>900</v>
      </c>
      <c r="F69" s="200">
        <f>D69*E69</f>
        <v>3600</v>
      </c>
      <c r="G69" s="4">
        <v>3</v>
      </c>
      <c r="I69" s="12"/>
    </row>
    <row r="70" spans="1:9" s="7" customFormat="1" ht="16.5" customHeight="1">
      <c r="A70" s="263"/>
      <c r="B70" s="198" t="s">
        <v>224</v>
      </c>
      <c r="C70" s="199" t="s">
        <v>9</v>
      </c>
      <c r="D70" s="199">
        <v>1</v>
      </c>
      <c r="E70" s="200">
        <v>2700</v>
      </c>
      <c r="F70" s="200">
        <f>D70*E70</f>
        <v>2700</v>
      </c>
      <c r="G70" s="4">
        <v>3</v>
      </c>
      <c r="I70" s="12"/>
    </row>
    <row r="71" spans="1:9" s="121" customFormat="1" ht="12.75" customHeight="1">
      <c r="A71" s="263"/>
      <c r="B71" s="145" t="s">
        <v>27</v>
      </c>
      <c r="C71" s="145"/>
      <c r="D71" s="145"/>
      <c r="E71" s="153"/>
      <c r="F71" s="153">
        <f>F70+F69+F68+F67+F66</f>
        <v>23411</v>
      </c>
      <c r="G71" s="170" t="s">
        <v>21</v>
      </c>
      <c r="I71" s="122"/>
    </row>
    <row r="72" spans="1:9" s="121" customFormat="1" ht="12.75" customHeight="1">
      <c r="A72" s="263"/>
      <c r="B72" s="3" t="s">
        <v>236</v>
      </c>
      <c r="C72" s="3"/>
      <c r="D72" s="3"/>
      <c r="E72" s="5"/>
      <c r="F72" s="5"/>
      <c r="G72" s="6"/>
      <c r="I72" s="122"/>
    </row>
    <row r="73" spans="1:9" s="121" customFormat="1" ht="12.75" customHeight="1">
      <c r="A73" s="263"/>
      <c r="B73" s="155" t="s">
        <v>228</v>
      </c>
      <c r="C73" s="1" t="s">
        <v>9</v>
      </c>
      <c r="D73" s="1">
        <v>10</v>
      </c>
      <c r="E73" s="10">
        <v>95</v>
      </c>
      <c r="F73" s="10">
        <f>D73*E73</f>
        <v>950</v>
      </c>
      <c r="G73" s="4">
        <v>2</v>
      </c>
      <c r="I73" s="122"/>
    </row>
    <row r="74" spans="1:9" s="121" customFormat="1" ht="12.75" customHeight="1">
      <c r="A74" s="263"/>
      <c r="B74" s="155" t="s">
        <v>229</v>
      </c>
      <c r="C74" s="1" t="s">
        <v>9</v>
      </c>
      <c r="D74" s="1">
        <v>10</v>
      </c>
      <c r="E74" s="10">
        <v>182</v>
      </c>
      <c r="F74" s="10">
        <f>D74*E74</f>
        <v>1820</v>
      </c>
      <c r="G74" s="4">
        <v>2</v>
      </c>
      <c r="I74" s="122"/>
    </row>
    <row r="75" spans="1:9" s="121" customFormat="1" ht="12.75" customHeight="1">
      <c r="A75" s="263"/>
      <c r="B75" s="155" t="s">
        <v>230</v>
      </c>
      <c r="C75" s="1" t="s">
        <v>9</v>
      </c>
      <c r="D75" s="1">
        <v>30</v>
      </c>
      <c r="E75" s="10">
        <v>99</v>
      </c>
      <c r="F75" s="10">
        <f>D75*E75</f>
        <v>2970</v>
      </c>
      <c r="G75" s="4">
        <v>2</v>
      </c>
      <c r="I75" s="122"/>
    </row>
    <row r="76" spans="1:9" s="121" customFormat="1" ht="12.75" customHeight="1">
      <c r="A76" s="263"/>
      <c r="B76" s="201" t="s">
        <v>227</v>
      </c>
      <c r="C76" s="202" t="s">
        <v>9</v>
      </c>
      <c r="D76" s="202">
        <v>3</v>
      </c>
      <c r="E76" s="203">
        <v>1300</v>
      </c>
      <c r="F76" s="203">
        <f>D76*E76</f>
        <v>3900</v>
      </c>
      <c r="G76" s="204">
        <v>2</v>
      </c>
      <c r="I76" s="122"/>
    </row>
    <row r="77" spans="1:9" s="121" customFormat="1" ht="12.75" customHeight="1">
      <c r="A77" s="263"/>
      <c r="B77" s="145" t="s">
        <v>27</v>
      </c>
      <c r="C77" s="145"/>
      <c r="D77" s="145"/>
      <c r="E77" s="153"/>
      <c r="F77" s="153">
        <f>SUM(F73:F76)</f>
        <v>9640</v>
      </c>
      <c r="G77" s="170" t="s">
        <v>21</v>
      </c>
      <c r="I77" s="122"/>
    </row>
    <row r="78" spans="1:9" s="121" customFormat="1" ht="12.75" customHeight="1">
      <c r="A78" s="263"/>
      <c r="B78" s="162" t="s">
        <v>175</v>
      </c>
      <c r="C78" s="162"/>
      <c r="D78" s="162"/>
      <c r="E78" s="163"/>
      <c r="F78" s="163">
        <f>F77+F71+F64</f>
        <v>70000</v>
      </c>
      <c r="G78" s="165">
        <v>2.4</v>
      </c>
      <c r="I78" s="122"/>
    </row>
    <row r="79" spans="1:9" s="121" customFormat="1" ht="13.5" customHeight="1">
      <c r="A79" s="260" t="s">
        <v>22</v>
      </c>
      <c r="B79" s="261"/>
      <c r="C79" s="132"/>
      <c r="D79" s="132"/>
      <c r="E79" s="144"/>
      <c r="F79" s="144">
        <f>F78+F35+F27+F24+F17+F9+F6</f>
        <v>261000</v>
      </c>
      <c r="G79" s="125">
        <v>2.4</v>
      </c>
      <c r="I79" s="122"/>
    </row>
    <row r="81" spans="1:8" s="33" customFormat="1" ht="12.75">
      <c r="A81" s="141" t="s">
        <v>176</v>
      </c>
      <c r="B81" s="110"/>
      <c r="C81" s="34"/>
      <c r="D81" s="36"/>
      <c r="E81" s="142"/>
      <c r="F81" s="142"/>
      <c r="G81" s="36"/>
      <c r="H81" s="143"/>
    </row>
    <row r="82" spans="1:8" s="33" customFormat="1" ht="12.75">
      <c r="A82" s="141" t="s">
        <v>190</v>
      </c>
      <c r="B82" s="110"/>
      <c r="C82" s="34"/>
      <c r="D82" s="36"/>
      <c r="E82" s="142"/>
      <c r="F82" s="142"/>
      <c r="G82" s="36"/>
      <c r="H82" s="143"/>
    </row>
  </sheetData>
  <sheetProtection/>
  <mergeCells count="10">
    <mergeCell ref="A1:G1"/>
    <mergeCell ref="A4:A6"/>
    <mergeCell ref="A79:B79"/>
    <mergeCell ref="A36:A78"/>
    <mergeCell ref="A10:A17"/>
    <mergeCell ref="A18:A24"/>
    <mergeCell ref="A7:A9"/>
    <mergeCell ref="A2:G2"/>
    <mergeCell ref="A28:A35"/>
    <mergeCell ref="A25:A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2017-12-29T02:12:43Z</cp:lastPrinted>
  <dcterms:created xsi:type="dcterms:W3CDTF">2006-06-20T05:00:27Z</dcterms:created>
  <dcterms:modified xsi:type="dcterms:W3CDTF">2019-04-08T03:19:12Z</dcterms:modified>
  <cp:category/>
  <cp:version/>
  <cp:contentType/>
  <cp:contentStatus/>
</cp:coreProperties>
</file>